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1360" windowHeight="8440" activeTab="0"/>
  </bookViews>
  <sheets>
    <sheet name="INDEX" sheetId="1" r:id="rId1"/>
    <sheet name="Coal Consumption" sheetId="2" r:id="rId2"/>
    <sheet name="World Coal (g-1)" sheetId="3" r:id="rId3"/>
    <sheet name="Coal by Country (g-2)" sheetId="4" r:id="rId4"/>
    <sheet name="Energy Demand" sheetId="5" r:id="rId5"/>
    <sheet name="Electricity Demand" sheetId="6" r:id="rId6"/>
    <sheet name="Carbon Dioxide Emissions" sheetId="7" r:id="rId7"/>
    <sheet name="Lighting Electricity Savings 1" sheetId="8" r:id="rId8"/>
    <sheet name="Lighting Electricity Savings 2" sheetId="9" r:id="rId9"/>
    <sheet name="LEED - Existing Buildings" sheetId="10" r:id="rId10"/>
    <sheet name="LEED - New Buildings" sheetId="11" r:id="rId11"/>
  </sheets>
  <definedNames>
    <definedName name="_xlnm.Print_Area" localSheetId="0">'INDEX'!$A$1:$C$18</definedName>
    <definedName name="_xlnm.Print_Area" localSheetId="9">'LEED - Existing Buildings'!$A$1:$I$144</definedName>
    <definedName name="_xlnm.Print_Area" localSheetId="10">'LEED - New Buildings'!$A$1:$I$120</definedName>
    <definedName name="_xlnm.Print_Area" localSheetId="7">'Lighting Electricity Savings 1'!$A$1:$H$41</definedName>
    <definedName name="_xlnm.Print_Area" localSheetId="8">'Lighting Electricity Savings 2'!$A$1:$B$78</definedName>
  </definedNames>
  <calcPr fullCalcOnLoad="1" iterate="1" iterateCount="1" iterateDelta="0.001"/>
</workbook>
</file>

<file path=xl/sharedStrings.xml><?xml version="1.0" encoding="utf-8"?>
<sst xmlns="http://schemas.openxmlformats.org/spreadsheetml/2006/main" count="623" uniqueCount="392">
  <si>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www.earthpolicy.org.</t>
    </r>
  </si>
  <si>
    <r>
      <t xml:space="preserve">7 </t>
    </r>
    <r>
      <rPr>
        <sz val="10"/>
        <rFont val="Arial"/>
        <family val="0"/>
      </rPr>
      <t>This value is for U.S. only; no good data exists for worldwide savings.</t>
    </r>
  </si>
  <si>
    <r>
      <t xml:space="preserve">8 </t>
    </r>
    <r>
      <rPr>
        <sz val="10"/>
        <rFont val="Arial"/>
        <family val="0"/>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</si>
  <si>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Compiled by Earth Policy Institute from "E.4. World Coal Consumption (Btu), 1980-2005," table in U.S. Department of Energy, Energy Information Administration, </t>
    </r>
    <r>
      <rPr>
        <i/>
        <sz val="10"/>
        <rFont val="Arial"/>
        <family val="2"/>
      </rPr>
      <t xml:space="preserve">International Energy Annual 2005 </t>
    </r>
    <r>
      <rPr>
        <sz val="10"/>
        <rFont val="Arial"/>
        <family val="0"/>
      </rPr>
      <t>(Washington, DC: June-October 2007).</t>
    </r>
  </si>
  <si>
    <t>Growth Rate,
2015-2020</t>
  </si>
  <si>
    <t>Source: U.S. Green Building Council, at www.usgbc.org/DisplayPage.aspx?CMSPageID=221.</t>
  </si>
  <si>
    <t>Source: U.S. Green Building Council at www.usgbc.org/DisplayPage.aspx?CMSPageID=220.</t>
  </si>
  <si>
    <r>
      <t xml:space="preserve">1 </t>
    </r>
    <r>
      <rPr>
        <sz val="10"/>
        <rFont val="Arial"/>
        <family val="0"/>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</si>
  <si>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0"/>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</si>
  <si>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0"/>
      </rPr>
      <t xml:space="preserve">Average efficacy of commercial lighting in non-OECD countries is 52.6 lm/W. </t>
    </r>
  </si>
  <si>
    <r>
      <t xml:space="preserve">4 </t>
    </r>
    <r>
      <rPr>
        <sz val="10"/>
        <rFont val="Arial"/>
        <family val="0"/>
      </rPr>
      <t xml:space="preserve">Average efficacy of commercial lighting in OECD countries including ballast losses is 51 lm/W. </t>
    </r>
  </si>
  <si>
    <r>
      <t xml:space="preserve">5 </t>
    </r>
    <r>
      <rPr>
        <sz val="10"/>
        <rFont val="Arial"/>
        <family val="0"/>
      </rPr>
      <t xml:space="preserve">Worldwide, industrial sector lighting has an average source-lumen efficacy of 79 lm/W. </t>
    </r>
  </si>
  <si>
    <r>
      <t xml:space="preserve">6 </t>
    </r>
    <r>
      <rPr>
        <sz val="10"/>
        <rFont val="Arial"/>
        <family val="0"/>
      </rPr>
      <t>Worldwide, traffic signals consume approximately 19.3 TWh/yr. Worldwide, if all incandescent-based signals were replaced by CFLs the energy saving would be around 15.5 TWh/yr.</t>
    </r>
  </si>
  <si>
    <r>
      <t xml:space="preserve">9 </t>
    </r>
    <r>
      <rPr>
        <sz val="10"/>
        <rFont val="Arial"/>
        <family val="0"/>
      </rPr>
      <t>Assuming that 50% of illuminated hours are off-peak. All lights could be dimmed or 50% of lights could be switched off during non-peak hours.</t>
    </r>
  </si>
  <si>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t>
    </r>
    <r>
      <rPr>
        <sz val="10"/>
        <rFont val="Arial"/>
        <family val="0"/>
      </rPr>
      <t>www.earthpolicy.org</t>
    </r>
    <r>
      <rPr>
        <sz val="10"/>
        <rFont val="Arial"/>
        <family val="0"/>
      </rPr>
      <t xml:space="preserve">. </t>
    </r>
  </si>
  <si>
    <t>GRAPH: World Coal Consumption, 1980-2005</t>
  </si>
  <si>
    <t>GRAPH: Coal Consumption, Select Countries, 1980-2005</t>
  </si>
  <si>
    <r>
      <t xml:space="preserve">Notes: </t>
    </r>
    <r>
      <rPr>
        <sz val="10"/>
        <rFont val="Arial"/>
        <family val="0"/>
      </rPr>
      <t xml:space="preserve">Power generation and heat plants refers to fuel use in electricity plants, heat plants, and combined heat and power, including both public plants and small plants that produce fuel for their own use. Final consumption is the sum of the consumption by the different end-use sectors, including industry, transport, other, and non-energy use. Industry includes construction, </t>
    </r>
    <r>
      <rPr>
        <sz val="10"/>
        <rFont val="Arial"/>
        <family val="0"/>
      </rPr>
      <t>mining,</t>
    </r>
    <r>
      <rPr>
        <sz val="10"/>
        <rFont val="Arial"/>
        <family val="0"/>
      </rPr>
      <t xml:space="preserve"> and manufacturing, including petrochemical feedstocks. Other sectors include agriculture, residential, services, and public. 
There are two ways to calculate Total CO</t>
    </r>
    <r>
      <rPr>
        <vertAlign val="subscript"/>
        <sz val="10"/>
        <rFont val="Arial"/>
        <family val="2"/>
      </rPr>
      <t>2</t>
    </r>
    <r>
      <rPr>
        <sz val="10"/>
        <rFont val="Arial"/>
        <family val="0"/>
      </rPr>
      <t xml:space="preserve"> Emissions:
(1) Total Coal + Total Oil + Total Gas
(2) International Marine Bunkers + Power Generation and Heat Plants + Final Consumption + Transformation &amp; Losses</t>
    </r>
  </si>
  <si>
    <t>A full listing of data for the entire book is on-line at:</t>
  </si>
  <si>
    <t>http://www.earthpolicy.org/Books/PB3/data.htm</t>
  </si>
  <si>
    <t>Plan B 3.0 - Supporting Data for Chapter 11</t>
  </si>
  <si>
    <t>World Coal Consumption and Coal Consumption by Country, 1980-2005</t>
  </si>
  <si>
    <t>U.S. Green Building Council LEED Certification Checklist for Existing Buildings</t>
  </si>
  <si>
    <t>U.S. Green Building Council LEED Certification Checklist for New Buildings</t>
  </si>
  <si>
    <t>Back to INDEX</t>
  </si>
  <si>
    <r>
      <t>Residential - control systems</t>
    </r>
    <r>
      <rPr>
        <vertAlign val="superscript"/>
        <sz val="10"/>
        <rFont val="Arial"/>
        <family val="2"/>
      </rPr>
      <t>2</t>
    </r>
  </si>
  <si>
    <r>
      <t>Commercial, OECD - control systems</t>
    </r>
    <r>
      <rPr>
        <vertAlign val="superscript"/>
        <sz val="10"/>
        <rFont val="Arial"/>
        <family val="2"/>
      </rPr>
      <t>2</t>
    </r>
  </si>
  <si>
    <r>
      <t>Industrial - control systems</t>
    </r>
    <r>
      <rPr>
        <vertAlign val="superscript"/>
        <sz val="10"/>
        <rFont val="Arial"/>
        <family val="2"/>
      </rPr>
      <t>2</t>
    </r>
  </si>
  <si>
    <r>
      <t>Commercial, non-OECD - switching to best fluorescent systems</t>
    </r>
    <r>
      <rPr>
        <vertAlign val="superscript"/>
        <sz val="10"/>
        <rFont val="Arial"/>
        <family val="2"/>
      </rPr>
      <t>3</t>
    </r>
  </si>
  <si>
    <r>
      <t>Commercial, OECD - switching to best fluorescent systems</t>
    </r>
    <r>
      <rPr>
        <vertAlign val="superscript"/>
        <sz val="10"/>
        <rFont val="Arial"/>
        <family val="2"/>
      </rPr>
      <t>4</t>
    </r>
  </si>
  <si>
    <r>
      <t>Industrial - switching to best fluorescent systems</t>
    </r>
    <r>
      <rPr>
        <vertAlign val="superscript"/>
        <sz val="10"/>
        <rFont val="Arial"/>
        <family val="2"/>
      </rPr>
      <t>5</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</si>
  <si>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</si>
  <si>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</si>
  <si>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</si>
  <si>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</si>
  <si>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Source: Compiled by Earth Policy Institute from International Energy Agency (IEA), </t>
    </r>
    <r>
      <rPr>
        <i/>
        <sz val="10"/>
        <rFont val="Arial"/>
        <family val="2"/>
      </rPr>
      <t>Light's Labour's Lost: Policies for Energy-efficient Lighting</t>
    </r>
    <r>
      <rPr>
        <sz val="10"/>
        <rFont val="Arial"/>
        <family val="0"/>
      </rPr>
      <t xml:space="preserve"> (Paris: 2006); 2005 electricity consumption estimated from IEA, </t>
    </r>
    <r>
      <rPr>
        <i/>
        <sz val="10"/>
        <rFont val="Arial"/>
        <family val="2"/>
      </rPr>
      <t>World Energy Outlook 2006</t>
    </r>
    <r>
      <rPr>
        <sz val="10"/>
        <rFont val="Arial"/>
        <family val="0"/>
      </rPr>
      <t xml:space="preserve"> (Paris: 2006).</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</si>
  <si>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0"/>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0"/>
      </rPr>
      <t xml:space="preserve"> (1.288 = 17,982/13,952).
As outlined in </t>
    </r>
    <r>
      <rPr>
        <i/>
        <sz val="10"/>
        <rFont val="Arial"/>
        <family val="2"/>
      </rPr>
      <t>Plan B 3.0</t>
    </r>
    <r>
      <rPr>
        <sz val="10"/>
        <rFont val="Arial"/>
        <family val="0"/>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</si>
  <si>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t>Potential Worldwide Electricity Savings by Switching to More-Efficient Lighting and Implementing System Control Technologies, 2005</t>
  </si>
  <si>
    <t>Measure</t>
  </si>
  <si>
    <t>Final Consumption</t>
  </si>
  <si>
    <r>
      <t>CO</t>
    </r>
    <r>
      <rPr>
        <vertAlign val="subscript"/>
        <sz val="10"/>
        <rFont val="Arial"/>
        <family val="2"/>
      </rPr>
      <t>2</t>
    </r>
    <r>
      <rPr>
        <sz val="10"/>
        <rFont val="Arial"/>
        <family val="0"/>
      </rPr>
      <t xml:space="preserve"> Emissions, 2020</t>
    </r>
  </si>
  <si>
    <r>
      <t xml:space="preserve">Source: Calculated by Earth Policy Institute from International Energy Agency (IEA), </t>
    </r>
    <r>
      <rPr>
        <i/>
        <sz val="10"/>
        <rFont val="Arial"/>
        <family val="2"/>
      </rPr>
      <t>World Energy Outlook 2006</t>
    </r>
    <r>
      <rPr>
        <sz val="10"/>
        <rFont val="Arial"/>
        <family val="0"/>
      </rPr>
      <t xml:space="preserve"> (Paris: 2006)</t>
    </r>
    <r>
      <rPr>
        <sz val="10"/>
        <rFont val="Arial"/>
        <family val="0"/>
      </rPr>
      <t>.</t>
    </r>
  </si>
  <si>
    <r>
      <t xml:space="preserve">Source: Calculated by Earth Policy Institute from International Energy Agency, </t>
    </r>
    <r>
      <rPr>
        <i/>
        <sz val="10"/>
        <rFont val="Arial"/>
        <family val="2"/>
      </rPr>
      <t>World Energy Outlook 2006</t>
    </r>
    <r>
      <rPr>
        <sz val="10"/>
        <rFont val="Arial"/>
        <family val="0"/>
      </rPr>
      <t xml:space="preserve"> (Paris: 2006)</t>
    </r>
    <r>
      <rPr>
        <sz val="10"/>
        <rFont val="Arial"/>
        <family val="0"/>
      </rPr>
      <t>.</t>
    </r>
  </si>
  <si>
    <t>World Carbon Dioxide Emissions from Fossil Fuel Combustion, 2006, and IEA Projection for 2020</t>
  </si>
  <si>
    <t>Million Tons Carbon</t>
  </si>
  <si>
    <t>World Electricity Demand, 2006, and IEA Projection for 2020</t>
  </si>
  <si>
    <r>
      <t xml:space="preserve">Source: Calculated by Earth Policy Institute from International Energy Agency (IEA), </t>
    </r>
    <r>
      <rPr>
        <i/>
        <sz val="10"/>
        <rFont val="Arial"/>
        <family val="2"/>
      </rPr>
      <t>World Energy Outlook 2006</t>
    </r>
    <r>
      <rPr>
        <sz val="10"/>
        <rFont val="Arial"/>
        <family val="0"/>
      </rPr>
      <t xml:space="preserve"> (Paris: 2006); IEA,</t>
    </r>
    <r>
      <rPr>
        <i/>
        <sz val="10"/>
        <rFont val="Arial"/>
        <family val="2"/>
      </rPr>
      <t xml:space="preserve"> World Energy Outlook 2004</t>
    </r>
    <r>
      <rPr>
        <sz val="10"/>
        <rFont val="Arial"/>
        <family val="0"/>
      </rPr>
      <t xml:space="preserve"> (Paris: 2004).</t>
    </r>
  </si>
  <si>
    <t>Total Coal</t>
  </si>
  <si>
    <t>Total Oil</t>
  </si>
  <si>
    <t>Total Gas</t>
  </si>
  <si>
    <t>Terawatt-hours</t>
  </si>
  <si>
    <t>Million Tons Oil Equivalent</t>
  </si>
  <si>
    <t>Terawatt-hours per Year</t>
  </si>
  <si>
    <t>World Primary Energy Demand, 2006, and IEA Projection for 2020</t>
  </si>
  <si>
    <r>
      <t xml:space="preserve">Notes: </t>
    </r>
    <r>
      <rPr>
        <sz val="10"/>
        <rFont val="Arial"/>
        <family val="0"/>
      </rPr>
      <t xml:space="preserve">Primary energy demand equals primary energy supply. The notation +IMB means including international marine bunkers. Nuclear refers to the primary heat equivalent of the electricity produced by a nuclear plant with an average thermal efficiency of 33 percent. Biomass and waste includes solid biomass and animal products, gas and liquids derived from biomass, industrial waste, and municipal waste. Other renewables include geothermal, solar, wind, tide, and wave energy for electricity and the direct use of geothermal and solar heat.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</si>
  <si>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</si>
  <si>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Potential Electricity Savings</t>
  </si>
  <si>
    <r>
      <t>Innovation in Design</t>
    </r>
    <r>
      <rPr>
        <sz val="10"/>
        <rFont val="Arial"/>
        <family val="0"/>
      </rPr>
      <t>: Provide Specific Title</t>
    </r>
  </si>
  <si>
    <r>
      <t>LEED</t>
    </r>
    <r>
      <rPr>
        <b/>
        <vertAlign val="superscript"/>
        <sz val="10"/>
        <rFont val="Arial"/>
        <family val="2"/>
      </rPr>
      <t xml:space="preserve">® </t>
    </r>
    <r>
      <rPr>
        <b/>
        <sz val="10"/>
        <rFont val="Arial"/>
        <family val="0"/>
      </rPr>
      <t>Accredited Professional</t>
    </r>
  </si>
  <si>
    <r>
      <t xml:space="preserve">Project Totals  </t>
    </r>
    <r>
      <rPr>
        <b/>
        <sz val="10"/>
        <color indexed="9"/>
        <rFont val="Arial"/>
        <family val="2"/>
      </rPr>
      <t>(pre-certification estimates)</t>
    </r>
  </si>
  <si>
    <r>
      <t>69</t>
    </r>
    <r>
      <rPr>
        <sz val="10"/>
        <color indexed="9"/>
        <rFont val="Arial"/>
        <family val="2"/>
      </rPr>
      <t xml:space="preserve"> Points</t>
    </r>
  </si>
  <si>
    <r>
      <t xml:space="preserve">Certified:  </t>
    </r>
    <r>
      <rPr>
        <sz val="10"/>
        <color indexed="63"/>
        <rFont val="Arial"/>
        <family val="2"/>
      </rPr>
      <t xml:space="preserve">26-32 points,  </t>
    </r>
    <r>
      <rPr>
        <b/>
        <sz val="10"/>
        <color indexed="63"/>
        <rFont val="Arial"/>
        <family val="2"/>
      </rPr>
      <t xml:space="preserve">Silver: </t>
    </r>
    <r>
      <rPr>
        <sz val="10"/>
        <color indexed="63"/>
        <rFont val="Arial"/>
        <family val="2"/>
      </rPr>
      <t xml:space="preserve"> 33-38 points,  </t>
    </r>
    <r>
      <rPr>
        <b/>
        <sz val="10"/>
        <color indexed="63"/>
        <rFont val="Arial"/>
        <family val="2"/>
      </rPr>
      <t>Gold:</t>
    </r>
    <r>
      <rPr>
        <sz val="10"/>
        <color indexed="63"/>
        <rFont val="Arial"/>
        <family val="2"/>
      </rPr>
      <t xml:space="preserve">  39-51 points,  </t>
    </r>
    <r>
      <rPr>
        <b/>
        <sz val="10"/>
        <color indexed="63"/>
        <rFont val="Arial"/>
        <family val="2"/>
      </rPr>
      <t xml:space="preserve">Platinum: </t>
    </r>
    <r>
      <rPr>
        <sz val="10"/>
        <color indexed="63"/>
        <rFont val="Arial"/>
        <family val="2"/>
      </rPr>
      <t xml:space="preserve"> 52-69 points</t>
    </r>
  </si>
  <si>
    <t>Year</t>
  </si>
  <si>
    <t>China</t>
  </si>
  <si>
    <t>India</t>
  </si>
  <si>
    <t>Japan</t>
  </si>
  <si>
    <t>France</t>
  </si>
  <si>
    <t>Germany</t>
  </si>
  <si>
    <t>United Kingdom</t>
  </si>
  <si>
    <t>United States</t>
  </si>
  <si>
    <t>World Total</t>
  </si>
  <si>
    <t>Percent change, 1990-2004:</t>
  </si>
  <si>
    <t>Worldwide Electricity Consumption for Lighting in 2005</t>
  </si>
  <si>
    <t>Percent</t>
  </si>
  <si>
    <t>OECD countries</t>
  </si>
  <si>
    <t>Non-OECD countries</t>
  </si>
  <si>
    <t>Street lighting</t>
  </si>
  <si>
    <t>Car parks</t>
  </si>
  <si>
    <t>Traffic lights</t>
  </si>
  <si>
    <t>Total</t>
  </si>
  <si>
    <r>
      <t>Commercial, non-OECD - control systems</t>
    </r>
    <r>
      <rPr>
        <vertAlign val="superscript"/>
        <sz val="10"/>
        <rFont val="Arial"/>
        <family val="2"/>
      </rPr>
      <t>2</t>
    </r>
  </si>
  <si>
    <t>Total Residential Lighting</t>
  </si>
  <si>
    <t>Total Industrial Lighting</t>
  </si>
  <si>
    <t>Total Outdoor Stationary Lighting</t>
  </si>
  <si>
    <t>Total Commercial Lighting</t>
  </si>
  <si>
    <t>Electricity Savings</t>
  </si>
  <si>
    <t>Total Electricity Savings</t>
  </si>
  <si>
    <t xml:space="preserve">Coal </t>
  </si>
  <si>
    <t>Oil</t>
  </si>
  <si>
    <t>Gas</t>
  </si>
  <si>
    <t>Nuclear</t>
  </si>
  <si>
    <t>Hydro</t>
  </si>
  <si>
    <t>Biomass and Waste</t>
  </si>
  <si>
    <t>Wind</t>
  </si>
  <si>
    <t>Geothermal</t>
  </si>
  <si>
    <t>Solar</t>
  </si>
  <si>
    <t>Tidal/Wave</t>
  </si>
  <si>
    <t>Total Non-renewable</t>
  </si>
  <si>
    <t>Total Renewable</t>
  </si>
  <si>
    <t>Transport (+IMB)</t>
  </si>
  <si>
    <t>Other Renewables</t>
  </si>
  <si>
    <t>World Primary Energy Demand 2006</t>
  </si>
  <si>
    <t>World Primary Energy Demand 2020</t>
  </si>
  <si>
    <t>Energy Source</t>
  </si>
  <si>
    <t>Coal</t>
  </si>
  <si>
    <t>International Marine Bunkers</t>
  </si>
  <si>
    <t>Power Generation and Heat Plants</t>
  </si>
  <si>
    <t>Transport</t>
  </si>
  <si>
    <t>Transformation &amp; Losses</t>
  </si>
  <si>
    <t xml:space="preserve">This is part of a supporting dataset for Lester R. Brown, Plan B 3.0: Mobilizing to Save Civilization (New York: W.W. </t>
  </si>
  <si>
    <t xml:space="preserve">Norton &amp; Company, 2008). For more information and a free download of the book, see Earth Policy Institute on-line </t>
  </si>
  <si>
    <t xml:space="preserve">at www.earthpolicy.org. </t>
  </si>
  <si>
    <t xml:space="preserve">This is part of a supporting dataset for Lester R. Brown, Plan B 3.0: Mobilizing to Save Civilization (New </t>
  </si>
  <si>
    <t>York: W.W. Norton &amp; Company, 2008). For more information and a free download of the book, see</t>
  </si>
  <si>
    <t xml:space="preserve">Earth Policy Institute on-line at www.earthpolicy.org. </t>
  </si>
  <si>
    <r>
      <t>Total CO</t>
    </r>
    <r>
      <rPr>
        <vertAlign val="subscript"/>
        <sz val="10"/>
        <rFont val="Arial"/>
        <family val="2"/>
      </rPr>
      <t>2</t>
    </r>
    <r>
      <rPr>
        <sz val="10"/>
        <rFont val="Arial"/>
        <family val="0"/>
      </rPr>
      <t xml:space="preserve"> Emissions</t>
    </r>
  </si>
  <si>
    <t>Growth Rate, 2004-2015</t>
  </si>
  <si>
    <t>Growth Rate, 2015-2020</t>
  </si>
  <si>
    <r>
      <t>CO</t>
    </r>
    <r>
      <rPr>
        <vertAlign val="subscript"/>
        <sz val="10"/>
        <rFont val="Arial"/>
        <family val="2"/>
      </rPr>
      <t>2</t>
    </r>
    <r>
      <rPr>
        <sz val="10"/>
        <rFont val="Arial"/>
        <family val="0"/>
      </rPr>
      <t xml:space="preserve"> Emissions, 2006</t>
    </r>
  </si>
  <si>
    <t>38.5% New Buildings or 31.5% Existing Building Renovations</t>
  </si>
  <si>
    <t>42% New Buildings or 35% Existing Building Renovations</t>
  </si>
  <si>
    <t>On-Site Renewable Energy</t>
  </si>
  <si>
    <t>1 to 3</t>
  </si>
  <si>
    <t>2.5% Renewable Energy</t>
  </si>
  <si>
    <t>7.5% Renewable Energy</t>
  </si>
  <si>
    <t>12.5% Renewable Energy</t>
  </si>
  <si>
    <t>Enhanced Commissioning</t>
  </si>
  <si>
    <t>Credit 4</t>
  </si>
  <si>
    <t>Enhanced Refrigerant Management</t>
  </si>
  <si>
    <t>Credit 5</t>
  </si>
  <si>
    <t>Measurement &amp; Verification</t>
  </si>
  <si>
    <t>Green Power</t>
  </si>
  <si>
    <r>
      <t>13</t>
    </r>
    <r>
      <rPr>
        <sz val="10"/>
        <color indexed="9"/>
        <rFont val="Arial"/>
        <family val="2"/>
      </rPr>
      <t xml:space="preserve"> Points</t>
    </r>
  </si>
  <si>
    <t>Storage &amp; Collection of Recyclables</t>
  </si>
  <si>
    <r>
      <t>Building Reuse</t>
    </r>
    <r>
      <rPr>
        <sz val="10"/>
        <rFont val="Arial"/>
        <family val="0"/>
      </rPr>
      <t>, Maintain 75% of Existing Walls, Floors &amp; Roof</t>
    </r>
  </si>
  <si>
    <r>
      <t>Building Reuse</t>
    </r>
    <r>
      <rPr>
        <sz val="10"/>
        <rFont val="Arial"/>
        <family val="0"/>
      </rPr>
      <t>, Maintain 100% of Existing Walls, Floors &amp; Roof</t>
    </r>
  </si>
  <si>
    <r>
      <t>Building Reuse</t>
    </r>
    <r>
      <rPr>
        <sz val="10"/>
        <rFont val="Arial"/>
        <family val="0"/>
      </rPr>
      <t>, Maintain 50% of Interior Non-Structural Elements</t>
    </r>
  </si>
  <si>
    <r>
      <t>Construction Waste Management</t>
    </r>
    <r>
      <rPr>
        <sz val="10"/>
        <rFont val="Arial"/>
        <family val="0"/>
      </rPr>
      <t>, Divert 50% from Disposal</t>
    </r>
  </si>
  <si>
    <r>
      <t>Construction Waste Management</t>
    </r>
    <r>
      <rPr>
        <sz val="10"/>
        <rFont val="Arial"/>
        <family val="0"/>
      </rPr>
      <t>, Divert 75% from Disposal</t>
    </r>
  </si>
  <si>
    <r>
      <t>Materials Reuse</t>
    </r>
    <r>
      <rPr>
        <sz val="10"/>
        <rFont val="Arial"/>
        <family val="0"/>
      </rPr>
      <t>, 5%</t>
    </r>
  </si>
  <si>
    <r>
      <t>Materials Reuse</t>
    </r>
    <r>
      <rPr>
        <sz val="10"/>
        <rFont val="Arial"/>
        <family val="0"/>
      </rPr>
      <t>,10%</t>
    </r>
  </si>
  <si>
    <r>
      <t>Recycled Content</t>
    </r>
    <r>
      <rPr>
        <sz val="10"/>
        <rFont val="Arial"/>
        <family val="0"/>
      </rPr>
      <t>, 10% (post-consumer + ½ pre-consumer)</t>
    </r>
  </si>
  <si>
    <r>
      <t>Recycled Content</t>
    </r>
    <r>
      <rPr>
        <sz val="10"/>
        <rFont val="Arial"/>
        <family val="0"/>
      </rPr>
      <t>, 20% (post-consumer + ½ pre-consumer)</t>
    </r>
  </si>
  <si>
    <r>
      <t>Regional Materials</t>
    </r>
    <r>
      <rPr>
        <sz val="10"/>
        <rFont val="Arial"/>
        <family val="0"/>
      </rPr>
      <t>, 10% Extracted, Processed &amp; Manufactured Regionally</t>
    </r>
  </si>
  <si>
    <r>
      <t>Regional Materials</t>
    </r>
    <r>
      <rPr>
        <sz val="10"/>
        <rFont val="Arial"/>
        <family val="0"/>
      </rPr>
      <t>, 20% Extracted, Processed &amp; Manufactured Regionally</t>
    </r>
  </si>
  <si>
    <t>Rapidly Renewable Materials</t>
  </si>
  <si>
    <t>Credit 7</t>
  </si>
  <si>
    <t>Certified Wood</t>
  </si>
  <si>
    <r>
      <t>15</t>
    </r>
    <r>
      <rPr>
        <sz val="10"/>
        <color indexed="9"/>
        <rFont val="Arial"/>
        <family val="2"/>
      </rPr>
      <t xml:space="preserve"> Points</t>
    </r>
  </si>
  <si>
    <t>Minimum IAQ Performance</t>
  </si>
  <si>
    <r>
      <t xml:space="preserve">Environmental Tobacco Smoke </t>
    </r>
    <r>
      <rPr>
        <sz val="10"/>
        <rFont val="Arial"/>
        <family val="0"/>
      </rPr>
      <t>(ETS)</t>
    </r>
    <r>
      <rPr>
        <b/>
        <sz val="10"/>
        <rFont val="Arial"/>
        <family val="0"/>
      </rPr>
      <t xml:space="preserve"> Control</t>
    </r>
  </si>
  <si>
    <t>Outdoor Air Delivery Monitoring</t>
  </si>
  <si>
    <r>
      <t>Construction IAQ Management Plan</t>
    </r>
    <r>
      <rPr>
        <sz val="10"/>
        <rFont val="Arial"/>
        <family val="0"/>
      </rPr>
      <t>, During Construction</t>
    </r>
  </si>
  <si>
    <r>
      <t>Construction IAQ Management Plan</t>
    </r>
    <r>
      <rPr>
        <sz val="10"/>
        <rFont val="Arial"/>
        <family val="0"/>
      </rPr>
      <t>, Before Occupancy</t>
    </r>
  </si>
  <si>
    <r>
      <t>Low-Emitting Materials</t>
    </r>
    <r>
      <rPr>
        <sz val="10"/>
        <rFont val="Arial"/>
        <family val="0"/>
      </rPr>
      <t>, Adhesives &amp; Sealants</t>
    </r>
  </si>
  <si>
    <r>
      <t>Low-Emitting Materials</t>
    </r>
    <r>
      <rPr>
        <sz val="10"/>
        <rFont val="Arial"/>
        <family val="0"/>
      </rPr>
      <t>, Paints &amp; Coatings</t>
    </r>
  </si>
  <si>
    <r>
      <t>Low-Emitting Materials</t>
    </r>
    <r>
      <rPr>
        <sz val="10"/>
        <rFont val="Arial"/>
        <family val="0"/>
      </rPr>
      <t>, Carpet Systems</t>
    </r>
  </si>
  <si>
    <r>
      <t>Low-Emitting Materials</t>
    </r>
    <r>
      <rPr>
        <sz val="10"/>
        <rFont val="Arial"/>
        <family val="0"/>
      </rPr>
      <t>, Composite Wood &amp; Agrifiber Products</t>
    </r>
  </si>
  <si>
    <t>Indoor Chemical &amp; Pollutant Source Control</t>
  </si>
  <si>
    <r>
      <t>Controllability of Systems</t>
    </r>
    <r>
      <rPr>
        <sz val="10"/>
        <rFont val="Arial"/>
        <family val="0"/>
      </rPr>
      <t>, Lighting</t>
    </r>
  </si>
  <si>
    <r>
      <t>Controllability of Systems</t>
    </r>
    <r>
      <rPr>
        <sz val="10"/>
        <rFont val="Arial"/>
        <family val="0"/>
      </rPr>
      <t>, Thermal Comfort</t>
    </r>
  </si>
  <si>
    <r>
      <t>Thermal Comfort</t>
    </r>
    <r>
      <rPr>
        <sz val="10"/>
        <rFont val="Arial"/>
        <family val="0"/>
      </rPr>
      <t>, Design</t>
    </r>
  </si>
  <si>
    <r>
      <t>Thermal Comfort</t>
    </r>
    <r>
      <rPr>
        <sz val="10"/>
        <rFont val="Arial"/>
        <family val="0"/>
      </rPr>
      <t>, Verification</t>
    </r>
  </si>
  <si>
    <r>
      <t>Daylight &amp; Views</t>
    </r>
    <r>
      <rPr>
        <sz val="10"/>
        <rFont val="Arial"/>
        <family val="0"/>
      </rPr>
      <t>, Daylight 75% of Spaces</t>
    </r>
  </si>
  <si>
    <r>
      <t>Daylight &amp; Views</t>
    </r>
    <r>
      <rPr>
        <sz val="10"/>
        <rFont val="Arial"/>
        <family val="0"/>
      </rPr>
      <t>, Views for 90% of Spaces</t>
    </r>
  </si>
  <si>
    <t>Project Totals  (pre-certification estimates)</t>
  </si>
  <si>
    <t>85 Points</t>
  </si>
  <si>
    <r>
      <t xml:space="preserve">Certified: </t>
    </r>
    <r>
      <rPr>
        <sz val="10"/>
        <color indexed="63"/>
        <rFont val="Arial"/>
        <family val="2"/>
      </rPr>
      <t xml:space="preserve">32-39 points, </t>
    </r>
    <r>
      <rPr>
        <b/>
        <sz val="10"/>
        <color indexed="63"/>
        <rFont val="Arial"/>
        <family val="2"/>
      </rPr>
      <t xml:space="preserve">Silver: </t>
    </r>
    <r>
      <rPr>
        <sz val="10"/>
        <color indexed="63"/>
        <rFont val="Arial"/>
        <family val="2"/>
      </rPr>
      <t xml:space="preserve">40-7 points, </t>
    </r>
    <r>
      <rPr>
        <b/>
        <sz val="10"/>
        <color indexed="63"/>
        <rFont val="Arial"/>
        <family val="2"/>
      </rPr>
      <t>Gold:</t>
    </r>
    <r>
      <rPr>
        <sz val="10"/>
        <color indexed="63"/>
        <rFont val="Arial"/>
        <family val="2"/>
      </rPr>
      <t xml:space="preserve"> 48-63 points, </t>
    </r>
    <r>
      <rPr>
        <b/>
        <sz val="10"/>
        <color indexed="63"/>
        <rFont val="Arial"/>
        <family val="2"/>
      </rPr>
      <t>Platinum:</t>
    </r>
    <r>
      <rPr>
        <sz val="10"/>
        <color indexed="63"/>
        <rFont val="Arial"/>
        <family val="2"/>
      </rPr>
      <t xml:space="preserve"> 64-85</t>
    </r>
  </si>
  <si>
    <t xml:space="preserve">LEED for New Construction v2.2 </t>
  </si>
  <si>
    <t>Registered Project Checklist</t>
  </si>
  <si>
    <t>Prereq 1</t>
  </si>
  <si>
    <t>Construction Activity Pollution Prevention</t>
  </si>
  <si>
    <t>Site Selection</t>
  </si>
  <si>
    <t>Credit 2</t>
  </si>
  <si>
    <t>Development Density &amp; Community Connectivity</t>
  </si>
  <si>
    <t>Brownfield Redevelopment</t>
  </si>
  <si>
    <r>
      <t>Alternative Transportation</t>
    </r>
    <r>
      <rPr>
        <sz val="10"/>
        <rFont val="Arial"/>
        <family val="0"/>
      </rPr>
      <t>, Public Transportation Access</t>
    </r>
  </si>
  <si>
    <r>
      <t>Alternative Transportation</t>
    </r>
    <r>
      <rPr>
        <sz val="10"/>
        <rFont val="Arial"/>
        <family val="0"/>
      </rPr>
      <t>, Bicycle Storage &amp; Changing Rooms</t>
    </r>
  </si>
  <si>
    <r>
      <t>Alternative Transportation</t>
    </r>
    <r>
      <rPr>
        <sz val="10"/>
        <rFont val="Arial"/>
        <family val="0"/>
      </rPr>
      <t>, Low-Emitting &amp; Fuel-Efficient Vehicles</t>
    </r>
  </si>
  <si>
    <t>Credit 4.4</t>
  </si>
  <si>
    <r>
      <t>Alternative Transportation</t>
    </r>
    <r>
      <rPr>
        <sz val="10"/>
        <rFont val="Arial"/>
        <family val="0"/>
      </rPr>
      <t>, Parking Capacity</t>
    </r>
  </si>
  <si>
    <r>
      <t xml:space="preserve">Site Development, </t>
    </r>
    <r>
      <rPr>
        <sz val="10"/>
        <rFont val="Arial"/>
        <family val="0"/>
      </rPr>
      <t>Protect or Restore Habitat</t>
    </r>
  </si>
  <si>
    <r>
      <t xml:space="preserve">Site Development, </t>
    </r>
    <r>
      <rPr>
        <sz val="10"/>
        <rFont val="Arial"/>
        <family val="0"/>
      </rPr>
      <t>Maximize Open Space</t>
    </r>
  </si>
  <si>
    <r>
      <t xml:space="preserve">Stormwater Design, </t>
    </r>
    <r>
      <rPr>
        <sz val="10"/>
        <rFont val="Arial"/>
        <family val="0"/>
      </rPr>
      <t>Quantity Control</t>
    </r>
  </si>
  <si>
    <r>
      <t xml:space="preserve">Stormwater Design, </t>
    </r>
    <r>
      <rPr>
        <sz val="10"/>
        <rFont val="Arial"/>
        <family val="0"/>
      </rPr>
      <t>Quality Control</t>
    </r>
  </si>
  <si>
    <r>
      <t xml:space="preserve">Heat Island Effect, </t>
    </r>
    <r>
      <rPr>
        <sz val="10"/>
        <rFont val="Arial"/>
        <family val="0"/>
      </rPr>
      <t>Non-Roof</t>
    </r>
  </si>
  <si>
    <r>
      <t xml:space="preserve">Heat Island Effect, </t>
    </r>
    <r>
      <rPr>
        <sz val="10"/>
        <rFont val="Arial"/>
        <family val="0"/>
      </rPr>
      <t>Roof</t>
    </r>
  </si>
  <si>
    <t>Credit 8</t>
  </si>
  <si>
    <r>
      <t>Water Efficient Landscaping</t>
    </r>
    <r>
      <rPr>
        <sz val="10"/>
        <rFont val="Arial"/>
        <family val="0"/>
      </rPr>
      <t>, Reduce by 50%</t>
    </r>
  </si>
  <si>
    <r>
      <t>Water Efficient Landscaping</t>
    </r>
    <r>
      <rPr>
        <sz val="10"/>
        <rFont val="Arial"/>
        <family val="0"/>
      </rPr>
      <t>, No Potable Use or No Irrigation</t>
    </r>
  </si>
  <si>
    <r>
      <t>Water Use Reduction</t>
    </r>
    <r>
      <rPr>
        <sz val="10"/>
        <rFont val="Arial"/>
        <family val="0"/>
      </rPr>
      <t>, 20% Reduction</t>
    </r>
  </si>
  <si>
    <r>
      <t>Water Use Reduction</t>
    </r>
    <r>
      <rPr>
        <sz val="10"/>
        <rFont val="Arial"/>
        <family val="0"/>
      </rPr>
      <t>, 30% Reduction</t>
    </r>
  </si>
  <si>
    <r>
      <t>17</t>
    </r>
    <r>
      <rPr>
        <sz val="10"/>
        <color indexed="9"/>
        <rFont val="Arial"/>
        <family val="2"/>
      </rPr>
      <t xml:space="preserve"> Points</t>
    </r>
  </si>
  <si>
    <t>Fundamental Commissioning of the Building Energy Systems</t>
  </si>
  <si>
    <t>Minimum Energy Performance</t>
  </si>
  <si>
    <t>Fundamental Refrigerant Management</t>
  </si>
  <si>
    <r>
      <t>*Note for EAc1</t>
    </r>
    <r>
      <rPr>
        <sz val="7"/>
        <color indexed="10"/>
        <rFont val="Arial"/>
        <family val="2"/>
      </rPr>
      <t>: All LEED for New Construction projects registered after June 26</t>
    </r>
    <r>
      <rPr>
        <vertAlign val="superscript"/>
        <sz val="7"/>
        <color indexed="10"/>
        <rFont val="Arial"/>
        <family val="2"/>
      </rPr>
      <t>th</t>
    </r>
    <r>
      <rPr>
        <sz val="7"/>
        <color indexed="10"/>
        <rFont val="Arial"/>
        <family val="2"/>
      </rPr>
      <t>, 2007 are required to achieve at least two (2) points under EAc1.</t>
    </r>
  </si>
  <si>
    <t>10.5% New Buildings or 3.5% Existing Building Renovations</t>
  </si>
  <si>
    <t>14% New Buildings or 7% Existing Building Renovations</t>
  </si>
  <si>
    <t>17.5% New Buildings or 10.5% Existing Building Renovations</t>
  </si>
  <si>
    <t>21% New Buildings or 14% Existing Building Renovations</t>
  </si>
  <si>
    <t>24.5% New Buildings or 17.5% Existing Building Renovations</t>
  </si>
  <si>
    <t>28% New Buildings or 21% Existing Building Renovations</t>
  </si>
  <si>
    <t>31.5% New Buildings or 24.5% Existing Building Renovations</t>
  </si>
  <si>
    <t>35% New Buildings or 28% Existing Building Renovations</t>
  </si>
  <si>
    <r>
      <t>Occupant Recycling</t>
    </r>
    <r>
      <rPr>
        <sz val="10"/>
        <rFont val="Arial"/>
        <family val="0"/>
      </rPr>
      <t xml:space="preserve"> - Recycle 50% of the Total Waste Stream</t>
    </r>
  </si>
  <si>
    <t>Credit 6</t>
  </si>
  <si>
    <r>
      <t>Additional Toxic Material Source Reduction</t>
    </r>
    <r>
      <rPr>
        <sz val="10"/>
        <rFont val="Arial"/>
        <family val="0"/>
      </rPr>
      <t xml:space="preserve"> - Reduced Mercury in Light Bulbs</t>
    </r>
  </si>
  <si>
    <t>Indoor Environmental Quality</t>
  </si>
  <si>
    <r>
      <t>22</t>
    </r>
    <r>
      <rPr>
        <sz val="10"/>
        <color indexed="9"/>
        <rFont val="Arial"/>
        <family val="2"/>
      </rPr>
      <t xml:space="preserve"> Points</t>
    </r>
  </si>
  <si>
    <t>Outside Air Introduction &amp; Exhaust Systems</t>
  </si>
  <si>
    <r>
      <t>Environmental Tobacco Smoke (ETS)</t>
    </r>
    <r>
      <rPr>
        <sz val="10"/>
        <rFont val="Arial"/>
        <family val="0"/>
      </rPr>
      <t xml:space="preserve"> </t>
    </r>
    <r>
      <rPr>
        <b/>
        <sz val="10"/>
        <rFont val="Arial"/>
        <family val="0"/>
      </rPr>
      <t>Control</t>
    </r>
  </si>
  <si>
    <t>Prereq 3</t>
  </si>
  <si>
    <t>Asbestos Removal or Encapsulation</t>
  </si>
  <si>
    <t>Prereq 4</t>
  </si>
  <si>
    <t>PCB Removal</t>
  </si>
  <si>
    <t xml:space="preserve">Credit 1 </t>
  </si>
  <si>
    <t>Outside Air Delivery Monitoring</t>
  </si>
  <si>
    <t>Increased Ventilation</t>
  </si>
  <si>
    <t>Credit 3</t>
  </si>
  <si>
    <t>Construction IAQ Management Plan</t>
  </si>
  <si>
    <r>
      <t>Documenting Productivity Impacts</t>
    </r>
    <r>
      <rPr>
        <sz val="10"/>
        <rFont val="Arial"/>
        <family val="0"/>
      </rPr>
      <t xml:space="preserve"> - Absenteeism &amp; Healthcare Cost Impacts</t>
    </r>
  </si>
  <si>
    <r>
      <t>Documenting Productivity Impacts</t>
    </r>
    <r>
      <rPr>
        <sz val="10"/>
        <rFont val="Arial"/>
        <family val="0"/>
      </rPr>
      <t xml:space="preserve"> - Other Productivity Impacts</t>
    </r>
  </si>
  <si>
    <r>
      <t>Indoor Chemical &amp; Pollutant Source Control</t>
    </r>
    <r>
      <rPr>
        <sz val="10"/>
        <rFont val="Arial"/>
        <family val="0"/>
      </rPr>
      <t xml:space="preserve"> - </t>
    </r>
    <r>
      <rPr>
        <sz val="9"/>
        <rFont val="Arial"/>
        <family val="2"/>
      </rPr>
      <t>Reduce Particulates in Air System</t>
    </r>
  </si>
  <si>
    <r>
      <t>Indoor Chemical &amp; Pollutant Source Control</t>
    </r>
    <r>
      <rPr>
        <sz val="10"/>
        <rFont val="Arial"/>
        <family val="0"/>
      </rPr>
      <t xml:space="preserve"> - Isolation of </t>
    </r>
    <r>
      <rPr>
        <sz val="9"/>
        <rFont val="Arial"/>
        <family val="2"/>
      </rPr>
      <t>High Volume Copy/Print/Fax Room</t>
    </r>
  </si>
  <si>
    <r>
      <t>Controllability of Systems</t>
    </r>
    <r>
      <rPr>
        <sz val="10"/>
        <rFont val="Arial"/>
        <family val="0"/>
      </rPr>
      <t xml:space="preserve"> - Lighting</t>
    </r>
  </si>
  <si>
    <r>
      <t>Controllability of Systems</t>
    </r>
    <r>
      <rPr>
        <sz val="10"/>
        <rFont val="Arial"/>
        <family val="0"/>
      </rPr>
      <t xml:space="preserve"> - Temperature &amp; Ventilation</t>
    </r>
  </si>
  <si>
    <t>Credit 7.1</t>
  </si>
  <si>
    <r>
      <t>Thermal Comfort</t>
    </r>
    <r>
      <rPr>
        <sz val="10"/>
        <rFont val="Arial"/>
        <family val="0"/>
      </rPr>
      <t xml:space="preserve"> - Compliance</t>
    </r>
  </si>
  <si>
    <t>Credit 7.2</t>
  </si>
  <si>
    <r>
      <t>Thermal Comfort</t>
    </r>
    <r>
      <rPr>
        <sz val="10"/>
        <rFont val="Arial"/>
        <family val="0"/>
      </rPr>
      <t xml:space="preserve"> - Permanent Monitoring System</t>
    </r>
  </si>
  <si>
    <t>Credit 8.1</t>
  </si>
  <si>
    <r>
      <t>Daylight &amp; Views</t>
    </r>
    <r>
      <rPr>
        <sz val="10"/>
        <rFont val="Arial"/>
        <family val="0"/>
      </rPr>
      <t xml:space="preserve"> - Daylight for 50% of Spaces</t>
    </r>
  </si>
  <si>
    <t>Credit 8.2</t>
  </si>
  <si>
    <r>
      <t>Daylight &amp; Views</t>
    </r>
    <r>
      <rPr>
        <sz val="10"/>
        <rFont val="Arial"/>
        <family val="0"/>
      </rPr>
      <t xml:space="preserve"> - Daylight for 75% of Spaces</t>
    </r>
  </si>
  <si>
    <t>Credit 8.3</t>
  </si>
  <si>
    <r>
      <t>Daylight &amp; Views</t>
    </r>
    <r>
      <rPr>
        <sz val="10"/>
        <rFont val="Arial"/>
        <family val="0"/>
      </rPr>
      <t xml:space="preserve"> - Views for 45% of Spaces</t>
    </r>
  </si>
  <si>
    <t>Credit 8.4</t>
  </si>
  <si>
    <r>
      <t>Daylight &amp; Views</t>
    </r>
    <r>
      <rPr>
        <sz val="10"/>
        <rFont val="Arial"/>
        <family val="0"/>
      </rPr>
      <t xml:space="preserve"> - Views for 90% of Spaces</t>
    </r>
  </si>
  <si>
    <t>Credit 9</t>
  </si>
  <si>
    <t>Contemporary IAQ Practice</t>
  </si>
  <si>
    <t>Credit 10.1</t>
  </si>
  <si>
    <r>
      <t>Green Cleaning</t>
    </r>
    <r>
      <rPr>
        <sz val="10"/>
        <rFont val="Arial"/>
        <family val="0"/>
      </rPr>
      <t xml:space="preserve"> - Entryway Systems</t>
    </r>
  </si>
  <si>
    <t>Credit 10.2</t>
  </si>
  <si>
    <r>
      <t>Green Cleaning</t>
    </r>
    <r>
      <rPr>
        <sz val="10"/>
        <rFont val="Arial"/>
        <family val="0"/>
      </rPr>
      <t xml:space="preserve"> - Isolation of Janitorial Closets</t>
    </r>
  </si>
  <si>
    <t>Credit 10.3</t>
  </si>
  <si>
    <r>
      <t>Green Cleaning</t>
    </r>
    <r>
      <rPr>
        <sz val="10"/>
        <rFont val="Arial"/>
        <family val="0"/>
      </rPr>
      <t xml:space="preserve"> - Low Environmental Impact Cleaning Policy</t>
    </r>
  </si>
  <si>
    <t>Credit 10.4</t>
  </si>
  <si>
    <r>
      <t>Green Cleaning</t>
    </r>
    <r>
      <rPr>
        <sz val="10"/>
        <rFont val="Arial"/>
        <family val="0"/>
      </rPr>
      <t xml:space="preserve"> - Low Environmental Impact Pest Management Policy</t>
    </r>
  </si>
  <si>
    <t>Credit 10.5</t>
  </si>
  <si>
    <t>Credit 10.6</t>
  </si>
  <si>
    <r>
      <t>Green Cleaning</t>
    </r>
    <r>
      <rPr>
        <sz val="10"/>
        <rFont val="Arial"/>
        <family val="0"/>
      </rPr>
      <t xml:space="preserve"> - Low Environmental Impact Cleaning Equipment Policy</t>
    </r>
  </si>
  <si>
    <t>Innovation &amp; Design Process</t>
  </si>
  <si>
    <t>Innovation in Upgrades, Operation &amp; Maintenance</t>
  </si>
  <si>
    <t>Credit 1.3</t>
  </si>
  <si>
    <t>Credit 1.4</t>
  </si>
  <si>
    <t>LEED™ Accredited Professional</t>
  </si>
  <si>
    <r>
      <t>Building Operation &amp; Maintenance -</t>
    </r>
    <r>
      <rPr>
        <sz val="10"/>
        <rFont val="Arial"/>
        <family val="0"/>
      </rPr>
      <t xml:space="preserve"> Staff Education</t>
    </r>
  </si>
  <si>
    <t xml:space="preserve">Credit 3.2 </t>
  </si>
  <si>
    <r>
      <t>Building Operation &amp; Maintenance -</t>
    </r>
    <r>
      <rPr>
        <sz val="10"/>
        <rFont val="Arial"/>
        <family val="0"/>
      </rPr>
      <t xml:space="preserve"> Building Systems Maintenance</t>
    </r>
  </si>
  <si>
    <t xml:space="preserve">Credit 3.3 </t>
  </si>
  <si>
    <r>
      <t>Building Operation &amp; Maintenance -</t>
    </r>
    <r>
      <rPr>
        <sz val="10"/>
        <rFont val="Arial"/>
        <family val="0"/>
      </rPr>
      <t xml:space="preserve"> Building Systems Monitoring</t>
    </r>
  </si>
  <si>
    <t xml:space="preserve">Credit 4 </t>
  </si>
  <si>
    <t>Additional Ozone Protection</t>
  </si>
  <si>
    <t xml:space="preserve">Credit 5.1 </t>
  </si>
  <si>
    <r>
      <t>Performance Measurement -</t>
    </r>
    <r>
      <rPr>
        <sz val="10"/>
        <rFont val="Arial"/>
        <family val="0"/>
      </rPr>
      <t xml:space="preserve"> Enhanced Metering (4 specific actions)</t>
    </r>
  </si>
  <si>
    <r>
      <t>Performance Measurement -</t>
    </r>
    <r>
      <rPr>
        <sz val="10"/>
        <rFont val="Arial"/>
        <family val="0"/>
      </rPr>
      <t xml:space="preserve"> Enhanced Metering (8 specific actions)</t>
    </r>
  </si>
  <si>
    <t>Credit 5.3</t>
  </si>
  <si>
    <r>
      <t>Performance Measurement -</t>
    </r>
    <r>
      <rPr>
        <sz val="10"/>
        <rFont val="Arial"/>
        <family val="0"/>
      </rPr>
      <t xml:space="preserve"> Enhanced Metering (12 specific actions)</t>
    </r>
  </si>
  <si>
    <t>Credit 5.4</t>
  </si>
  <si>
    <r>
      <t>Performance Measurement</t>
    </r>
    <r>
      <rPr>
        <sz val="10"/>
        <rFont val="Arial"/>
        <family val="0"/>
      </rPr>
      <t xml:space="preserve"> - Emission Reduction Reporting</t>
    </r>
  </si>
  <si>
    <t xml:space="preserve">Credit 6 </t>
  </si>
  <si>
    <t>Documenting Sustainable Building Cost Impacts</t>
  </si>
  <si>
    <t>Materials &amp; Resources</t>
  </si>
  <si>
    <r>
      <t>16</t>
    </r>
    <r>
      <rPr>
        <sz val="10"/>
        <color indexed="9"/>
        <rFont val="Arial"/>
        <family val="2"/>
      </rPr>
      <t xml:space="preserve"> Points</t>
    </r>
  </si>
  <si>
    <t>Prereq 1.1</t>
  </si>
  <si>
    <r>
      <t>Source Reduction &amp; Waste Management</t>
    </r>
    <r>
      <rPr>
        <sz val="10"/>
        <rFont val="Arial"/>
        <family val="0"/>
      </rPr>
      <t xml:space="preserve"> - Waste Stream Audit</t>
    </r>
  </si>
  <si>
    <t>Prereq 1.2</t>
  </si>
  <si>
    <r>
      <t>Source Reduction &amp; Waste Management -</t>
    </r>
    <r>
      <rPr>
        <sz val="10"/>
        <rFont val="Arial"/>
        <family val="0"/>
      </rPr>
      <t xml:space="preserve"> Storage &amp; Collection</t>
    </r>
  </si>
  <si>
    <r>
      <t>Toxic Material Source Reduction -</t>
    </r>
    <r>
      <rPr>
        <sz val="10"/>
        <rFont val="Arial"/>
        <family val="0"/>
      </rPr>
      <t xml:space="preserve"> Reduced Mercury in Light Bulbs</t>
    </r>
  </si>
  <si>
    <r>
      <t>Construction, Demolition &amp; Renovation Waste Management -</t>
    </r>
    <r>
      <rPr>
        <sz val="10"/>
        <rFont val="Arial"/>
        <family val="0"/>
      </rPr>
      <t xml:space="preserve"> Divert 50% </t>
    </r>
  </si>
  <si>
    <r>
      <t>Construction, Demolition &amp; Renovation Waste Management -</t>
    </r>
    <r>
      <rPr>
        <sz val="10"/>
        <rFont val="Arial"/>
        <family val="0"/>
      </rPr>
      <t xml:space="preserve"> Divert 75% </t>
    </r>
  </si>
  <si>
    <r>
      <t>Optimize Use of Alternative Materials</t>
    </r>
    <r>
      <rPr>
        <sz val="10"/>
        <rFont val="Arial"/>
        <family val="0"/>
      </rPr>
      <t xml:space="preserve"> - 10% of Total Purchases</t>
    </r>
  </si>
  <si>
    <r>
      <t>Optimize Use of Alternative Materials</t>
    </r>
    <r>
      <rPr>
        <sz val="10"/>
        <rFont val="Arial"/>
        <family val="0"/>
      </rPr>
      <t xml:space="preserve"> - 20% of Total Purchases</t>
    </r>
  </si>
  <si>
    <r>
      <t>Optimize Use of Alternative Materials</t>
    </r>
    <r>
      <rPr>
        <sz val="10"/>
        <rFont val="Arial"/>
        <family val="0"/>
      </rPr>
      <t xml:space="preserve"> - 30% of Total Purchases</t>
    </r>
  </si>
  <si>
    <r>
      <t>Optimize Use of Alternative Materials</t>
    </r>
    <r>
      <rPr>
        <sz val="10"/>
        <rFont val="Arial"/>
        <family val="0"/>
      </rPr>
      <t xml:space="preserve"> - 40% of Total Purchases</t>
    </r>
  </si>
  <si>
    <t>Credit 2.5</t>
  </si>
  <si>
    <r>
      <t>Optimize Use of Alternative Materials</t>
    </r>
    <r>
      <rPr>
        <sz val="10"/>
        <rFont val="Arial"/>
        <family val="0"/>
      </rPr>
      <t xml:space="preserve"> - 50% of Total Purchases</t>
    </r>
  </si>
  <si>
    <r>
      <t>Optimize Use of IAQ Compliant Products</t>
    </r>
    <r>
      <rPr>
        <sz val="10"/>
        <rFont val="Arial"/>
        <family val="0"/>
      </rPr>
      <t xml:space="preserve"> - 45% of Annual Purchases</t>
    </r>
  </si>
  <si>
    <r>
      <t>Optimize Use of IAQ Compliant Products</t>
    </r>
    <r>
      <rPr>
        <sz val="10"/>
        <rFont val="Arial"/>
        <family val="0"/>
      </rPr>
      <t xml:space="preserve"> - 90% of Annual Purchases</t>
    </r>
  </si>
  <si>
    <r>
      <t>Sustainable Cleaning Products &amp; Materials</t>
    </r>
    <r>
      <rPr>
        <sz val="10"/>
        <rFont val="Arial"/>
        <family val="0"/>
      </rPr>
      <t xml:space="preserve"> - 30% of Annual Purchases</t>
    </r>
  </si>
  <si>
    <r>
      <t>Sustainable Cleaning Products &amp; Materials</t>
    </r>
    <r>
      <rPr>
        <sz val="10"/>
        <rFont val="Arial"/>
        <family val="0"/>
      </rPr>
      <t xml:space="preserve"> - 60% of Annual Purchases</t>
    </r>
  </si>
  <si>
    <t>Credit 4.3</t>
  </si>
  <si>
    <r>
      <t>Sustainable Cleaning Products &amp; Materials</t>
    </r>
    <r>
      <rPr>
        <sz val="10"/>
        <rFont val="Arial"/>
        <family val="0"/>
      </rPr>
      <t xml:space="preserve"> - 90% of Annual Purchases</t>
    </r>
  </si>
  <si>
    <r>
      <t>Occupant Recycling</t>
    </r>
    <r>
      <rPr>
        <sz val="10"/>
        <rFont val="Arial"/>
        <family val="0"/>
      </rPr>
      <t xml:space="preserve"> - Recycle 30% of the Total Waste Stream</t>
    </r>
  </si>
  <si>
    <r>
      <t>Occupant Recycling</t>
    </r>
    <r>
      <rPr>
        <sz val="10"/>
        <rFont val="Arial"/>
        <family val="0"/>
      </rPr>
      <t xml:space="preserve"> - Recycle 40% of the Total Waste Stream</t>
    </r>
  </si>
  <si>
    <r>
      <t>Alternative Transportation -</t>
    </r>
    <r>
      <rPr>
        <sz val="10"/>
        <rFont val="Arial"/>
        <family val="0"/>
      </rPr>
      <t xml:space="preserve"> Car Pooling &amp; Telecommuting</t>
    </r>
  </si>
  <si>
    <t>Credit 4.1</t>
  </si>
  <si>
    <r>
      <t>Reduced Site Disturbance -</t>
    </r>
    <r>
      <rPr>
        <sz val="10"/>
        <rFont val="Arial"/>
        <family val="0"/>
      </rPr>
      <t xml:space="preserve"> Protect or Restore Open Space (50% of site area)</t>
    </r>
  </si>
  <si>
    <t>Credit 4.2</t>
  </si>
  <si>
    <r>
      <t xml:space="preserve">Reduced Site Disturbance - </t>
    </r>
    <r>
      <rPr>
        <sz val="10"/>
        <rFont val="Arial"/>
        <family val="0"/>
      </rPr>
      <t>Protect or Restore Open Space (75% of site area)</t>
    </r>
  </si>
  <si>
    <t>Credit 5.1</t>
  </si>
  <si>
    <r>
      <t>Stormwater Management -</t>
    </r>
    <r>
      <rPr>
        <sz val="10"/>
        <rFont val="Arial"/>
        <family val="0"/>
      </rPr>
      <t xml:space="preserve"> 25% Rate and Quantity Reduction</t>
    </r>
  </si>
  <si>
    <t>Credit 5.2</t>
  </si>
  <si>
    <r>
      <t xml:space="preserve">Stormwater Management - </t>
    </r>
    <r>
      <rPr>
        <sz val="10"/>
        <rFont val="Arial"/>
        <family val="0"/>
      </rPr>
      <t>50% Rate and Quantity Reduction</t>
    </r>
  </si>
  <si>
    <t>Credit 6.1</t>
  </si>
  <si>
    <r>
      <t>Heat Island Reduction -</t>
    </r>
    <r>
      <rPr>
        <sz val="10"/>
        <rFont val="Arial"/>
        <family val="0"/>
      </rPr>
      <t xml:space="preserve"> Non-Roof</t>
    </r>
  </si>
  <si>
    <t>Credit 6.2</t>
  </si>
  <si>
    <r>
      <t>Heat Island Reduction -</t>
    </r>
    <r>
      <rPr>
        <sz val="10"/>
        <rFont val="Arial"/>
        <family val="0"/>
      </rPr>
      <t xml:space="preserve"> Roof</t>
    </r>
  </si>
  <si>
    <t xml:space="preserve">Credit 7 </t>
  </si>
  <si>
    <t>Light Pollution Reduction</t>
  </si>
  <si>
    <t>Water Efficiency</t>
  </si>
  <si>
    <r>
      <t>5</t>
    </r>
    <r>
      <rPr>
        <sz val="10"/>
        <color indexed="9"/>
        <rFont val="Arial"/>
        <family val="2"/>
      </rPr>
      <t xml:space="preserve"> Points</t>
    </r>
  </si>
  <si>
    <t>Minimum Water Efficiency</t>
  </si>
  <si>
    <t>Prereq 2</t>
  </si>
  <si>
    <t>Discharge Water Compliance</t>
  </si>
  <si>
    <t>Credit 1.1</t>
  </si>
  <si>
    <r>
      <t>Water Efficient Landscaping -</t>
    </r>
    <r>
      <rPr>
        <sz val="10"/>
        <rFont val="Arial"/>
        <family val="0"/>
      </rPr>
      <t xml:space="preserve"> Reduce Potable Water Use by 50%</t>
    </r>
  </si>
  <si>
    <t>Credit 1.2</t>
  </si>
  <si>
    <r>
      <t>Water Efficient Landscaping</t>
    </r>
    <r>
      <rPr>
        <sz val="10"/>
        <rFont val="Arial"/>
        <family val="0"/>
      </rPr>
      <t xml:space="preserve"> - Reduce Potable Water Use by 95%</t>
    </r>
  </si>
  <si>
    <t>Innovative Wastewater Technologies</t>
  </si>
  <si>
    <r>
      <t>Water Use Reduction -</t>
    </r>
    <r>
      <rPr>
        <sz val="10"/>
        <rFont val="Arial"/>
        <family val="0"/>
      </rPr>
      <t xml:space="preserve"> 10% Reduction</t>
    </r>
  </si>
  <si>
    <r>
      <t>Water Use Reduction -</t>
    </r>
    <r>
      <rPr>
        <sz val="10"/>
        <rFont val="Arial"/>
        <family val="0"/>
      </rPr>
      <t xml:space="preserve"> 20% Reduction</t>
    </r>
  </si>
  <si>
    <t>Energy &amp; Atmosphere</t>
  </si>
  <si>
    <r>
      <t>23</t>
    </r>
    <r>
      <rPr>
        <sz val="10"/>
        <color indexed="9"/>
        <rFont val="Arial"/>
        <family val="2"/>
      </rPr>
      <t xml:space="preserve"> Points</t>
    </r>
  </si>
  <si>
    <t>Existing Building Commissioning</t>
  </si>
  <si>
    <r>
      <t>Minimum Energy Performance</t>
    </r>
    <r>
      <rPr>
        <sz val="10"/>
        <rFont val="Arial"/>
        <family val="0"/>
      </rPr>
      <t xml:space="preserve"> - Energy Star 60</t>
    </r>
  </si>
  <si>
    <t xml:space="preserve">Prereq 3 </t>
  </si>
  <si>
    <t>Ozone Protection</t>
  </si>
  <si>
    <r>
      <t xml:space="preserve">*Note for EAc1: </t>
    </r>
    <r>
      <rPr>
        <sz val="7"/>
        <color indexed="10"/>
        <rFont val="Arial"/>
        <family val="2"/>
      </rPr>
      <t>All LEED for Existing Buildings projects registered after June 26th, 2007 are required to achieve at least two (2) points under EAc1.</t>
    </r>
  </si>
  <si>
    <t>Credit 1</t>
  </si>
  <si>
    <t>Optimize Energy Performance</t>
  </si>
  <si>
    <t>1 to 10</t>
  </si>
  <si>
    <t>Energy Star Rating - 63</t>
  </si>
  <si>
    <t>Energy Star Rating - 67</t>
  </si>
  <si>
    <t>Energy Star Rating - 71</t>
  </si>
  <si>
    <t>Energy Star Rating - 75</t>
  </si>
  <si>
    <t>Energy Star Rating - 79</t>
  </si>
  <si>
    <t>Energy Star Rating - 83</t>
  </si>
  <si>
    <t>Energy Star Rating - 87</t>
  </si>
  <si>
    <t>Energy Star Rating - 91</t>
  </si>
  <si>
    <t>Energy Star Rating - 95</t>
  </si>
  <si>
    <t>Energy Star Rating - 99</t>
  </si>
  <si>
    <t>Credit 2.1</t>
  </si>
  <si>
    <r>
      <t>Renewable Energy -</t>
    </r>
    <r>
      <rPr>
        <sz val="10"/>
        <rFont val="Arial"/>
        <family val="0"/>
      </rPr>
      <t xml:space="preserve"> On-site 3% / Off-site 15%</t>
    </r>
  </si>
  <si>
    <t>Credit 2.2</t>
  </si>
  <si>
    <r>
      <t>Renewable Energy</t>
    </r>
    <r>
      <rPr>
        <sz val="10"/>
        <rFont val="Arial"/>
        <family val="0"/>
      </rPr>
      <t xml:space="preserve"> - On-site 6% / Off-site 30%</t>
    </r>
  </si>
  <si>
    <t>Credit 2.3</t>
  </si>
  <si>
    <r>
      <t>Renewable Energy</t>
    </r>
    <r>
      <rPr>
        <sz val="10"/>
        <rFont val="Arial"/>
        <family val="0"/>
      </rPr>
      <t xml:space="preserve"> - On-site 9% / Off-site 45%</t>
    </r>
  </si>
  <si>
    <t>Credit 2.4</t>
  </si>
  <si>
    <r>
      <t>Renewable Energy</t>
    </r>
    <r>
      <rPr>
        <sz val="10"/>
        <rFont val="Arial"/>
        <family val="0"/>
      </rPr>
      <t xml:space="preserve"> - On-site 12% / Off-site 60%</t>
    </r>
  </si>
  <si>
    <t xml:space="preserve">Credit 3.1 </t>
  </si>
  <si>
    <t>Notes: Unless otherwise noted, electricity savings is calculated by assuming the average efficacy of lighting in a particular sector is increased to the lighting efficacy of the best fluorescent systems in use today (92.3 lm/W).</t>
  </si>
  <si>
    <r>
      <t xml:space="preserve">Source: Calculated by Earth Policy Institute from International Energy Agency (IEA), </t>
    </r>
    <r>
      <rPr>
        <i/>
        <sz val="10"/>
        <rFont val="Arial"/>
        <family val="2"/>
      </rPr>
      <t>Light's Labour's Lost: Policies for Energy-efficient Lighting</t>
    </r>
    <r>
      <rPr>
        <sz val="10"/>
        <rFont val="Arial"/>
        <family val="0"/>
      </rPr>
      <t xml:space="preserve"> (Paris: 2006); a conversion factor of 1.288 used to convert electricity consumption into final consumption calculated from IEA, </t>
    </r>
    <r>
      <rPr>
        <i/>
        <sz val="10"/>
        <rFont val="Arial"/>
        <family val="2"/>
      </rPr>
      <t>World Energy Outlook 2006</t>
    </r>
    <r>
      <rPr>
        <sz val="10"/>
        <rFont val="Arial"/>
        <family val="0"/>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0"/>
      </rPr>
      <t xml:space="preserve">, </t>
    </r>
    <r>
      <rPr>
        <i/>
        <sz val="10"/>
        <rFont val="Arial"/>
        <family val="2"/>
      </rPr>
      <t>CADDET Maxi Brochure 01 (</t>
    </r>
    <r>
      <rPr>
        <sz val="10"/>
        <rFont val="Arial"/>
        <family val="0"/>
      </rPr>
      <t>Sittard, Netherlands: CADDET), p. 5.</t>
    </r>
  </si>
  <si>
    <r>
      <t>Residential - average efficacy equaling compact fluorescent (CFL) efficacy</t>
    </r>
    <r>
      <rPr>
        <vertAlign val="superscript"/>
        <sz val="10"/>
        <rFont val="Arial"/>
        <family val="2"/>
      </rPr>
      <t>1</t>
    </r>
  </si>
  <si>
    <t>Growth Rate,
2004-2015</t>
  </si>
  <si>
    <t>Emissions Source</t>
  </si>
  <si>
    <t>Electricity Source</t>
  </si>
  <si>
    <t>World Electricity Demand, 2006</t>
  </si>
  <si>
    <t>World Electricity Demand, 2020</t>
  </si>
  <si>
    <t>World Electricity Consumption for Lighting by Sector and Potential Electricity Savings, 2005</t>
  </si>
  <si>
    <t>World Total, All Sectors</t>
  </si>
  <si>
    <t>Lighting Sector</t>
  </si>
  <si>
    <t>Quadrillion Btu</t>
  </si>
  <si>
    <t xml:space="preserve">LEED for Existing Buildings v2.0 </t>
  </si>
  <si>
    <t>Registered Building Checklist</t>
  </si>
  <si>
    <t>Project Name:</t>
  </si>
  <si>
    <t>Project Address:</t>
  </si>
  <si>
    <t>Yes</t>
  </si>
  <si>
    <t>?</t>
  </si>
  <si>
    <t>No</t>
  </si>
  <si>
    <t xml:space="preserve">Sustainable Sites </t>
  </si>
  <si>
    <r>
      <t xml:space="preserve">14 </t>
    </r>
    <r>
      <rPr>
        <sz val="10"/>
        <color indexed="9"/>
        <rFont val="Arial"/>
        <family val="2"/>
      </rPr>
      <t>Points</t>
    </r>
  </si>
  <si>
    <t>Y</t>
  </si>
  <si>
    <t xml:space="preserve">Prereq 1 </t>
  </si>
  <si>
    <t>Erosion &amp; Sedimentation Control</t>
  </si>
  <si>
    <t>Required</t>
  </si>
  <si>
    <t xml:space="preserve">Prereq 2 </t>
  </si>
  <si>
    <t>Age of Building</t>
  </si>
  <si>
    <t xml:space="preserve">Credit 1.1 </t>
  </si>
  <si>
    <r>
      <t>Plan for Green Site &amp; Building Exterior Management -</t>
    </r>
    <r>
      <rPr>
        <sz val="10"/>
        <rFont val="Arial"/>
        <family val="0"/>
      </rPr>
      <t xml:space="preserve"> 4 specific actions</t>
    </r>
  </si>
  <si>
    <t xml:space="preserve">Credit 1.2 </t>
  </si>
  <si>
    <r>
      <t>Plan for Green Site &amp; Building Exterior Management -</t>
    </r>
    <r>
      <rPr>
        <sz val="10"/>
        <rFont val="Arial"/>
        <family val="0"/>
      </rPr>
      <t xml:space="preserve"> 8 specific actions</t>
    </r>
  </si>
  <si>
    <t xml:space="preserve">Credit 2 </t>
  </si>
  <si>
    <t>High Development Density Building &amp; Area</t>
  </si>
  <si>
    <t>Credit 3.1</t>
  </si>
  <si>
    <r>
      <t>Alternative Transportation -</t>
    </r>
    <r>
      <rPr>
        <sz val="10"/>
        <rFont val="Arial"/>
        <family val="0"/>
      </rPr>
      <t xml:space="preserve"> Public Transportation Access</t>
    </r>
  </si>
  <si>
    <t>Credit 3.2</t>
  </si>
  <si>
    <r>
      <t>Alternative Transportation -</t>
    </r>
    <r>
      <rPr>
        <sz val="10"/>
        <rFont val="Arial"/>
        <family val="0"/>
      </rPr>
      <t xml:space="preserve"> Bicycle Storage &amp; Changing Rooms</t>
    </r>
  </si>
  <si>
    <t>Credit 3.3</t>
  </si>
  <si>
    <r>
      <t>Alternative Transportation -</t>
    </r>
    <r>
      <rPr>
        <sz val="10"/>
        <rFont val="Arial"/>
        <family val="0"/>
      </rPr>
      <t xml:space="preserve"> Alternative Fuel Vehicles</t>
    </r>
  </si>
  <si>
    <t>Credit 3.4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</si>
</sst>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000\ &quot;gal&quot;;\ \(0,000\ &quot;gal&quot;\)"/>
    <numFmt numFmtId="177" formatCode="0.0%"/>
    <numFmt numFmtId="178" formatCode="\ 0\ &quot;sf&quot;"/>
    <numFmt numFmtId="179" formatCode="\ 0\ &quot;SF&quot;"/>
    <numFmt numFmtId="180" formatCode="\ 0,000\ &quot;SF&quot;"/>
    <numFmt numFmtId="181" formatCode="\ 0.0\ &quot;GPF&quot;"/>
    <numFmt numFmtId="182" formatCode="\ 0\ &quot;flush&quot;"/>
    <numFmt numFmtId="183" formatCode="\ 0.0\ &quot;gal&quot;"/>
    <numFmt numFmtId="184" formatCode="\ 0\ &quot;gal&quot;"/>
    <numFmt numFmtId="185" formatCode="\ 0,000\ &quot;gal&quot;"/>
    <numFmt numFmtId="186" formatCode="_(* #,##0_);_(* \(#,##0\);_(* &quot;-&quot;??_);_(@_)"/>
    <numFmt numFmtId="187" formatCode="\ 0.0\ &quot;GPM&quot;"/>
    <numFmt numFmtId="188" formatCode="\ 0.00\ &quot;min&quot;"/>
    <numFmt numFmtId="189" formatCode="_(* #,##0.0_);_(* \(#,##0.0\);_(* &quot;-&quot;??_);_(@_)"/>
    <numFmt numFmtId="190" formatCode="\ 0\ &quot;min&quot;"/>
    <numFmt numFmtId="191" formatCode="[$$-409]#,##0"/>
    <numFmt numFmtId="192" formatCode="&quot;$&quot;#,##0"/>
    <numFmt numFmtId="193" formatCode="_(&quot;$&quot;* #,##0_);_(&quot;$&quot;* \(#,##0\);_(&quot;$&quot;* &quot;-&quot;??_);_(@_)"/>
    <numFmt numFmtId="194" formatCode="mmmm\ d\,\ yyyy"/>
    <numFmt numFmtId="195" formatCode="General"/>
    <numFmt numFmtId="196" formatCode="0"/>
  </numFmts>
  <fonts count="37">
    <font>
      <sz val="10"/>
      <name val="Arial"/>
      <family val="0"/>
    </font>
    <font>
      <sz val="12"/>
      <name val="Arial"/>
      <family val="2"/>
    </font>
    <font>
      <i/>
      <sz val="10"/>
      <name val="Arial"/>
      <family val="2"/>
    </font>
    <font>
      <b/>
      <sz val="10"/>
      <name val="Arial"/>
      <family val="0"/>
    </font>
    <font>
      <vertAlign val="superscript"/>
      <sz val="10"/>
      <name val="Arial"/>
      <family val="2"/>
    </font>
    <font>
      <vertAlign val="subscript"/>
      <sz val="10"/>
      <name val="Arial"/>
      <family val="2"/>
    </font>
    <font>
      <sz val="8"/>
      <name val="Arial"/>
      <family val="0"/>
    </font>
    <font>
      <b/>
      <i/>
      <sz val="10"/>
      <name val="Arial"/>
      <family val="2"/>
    </font>
    <font>
      <sz val="10"/>
      <color indexed="17"/>
      <name val="Arial"/>
      <family val="2"/>
    </font>
    <font>
      <b/>
      <sz val="14"/>
      <name val="Arial"/>
      <family val="2"/>
    </font>
    <font>
      <sz val="14"/>
      <name val="Arial"/>
      <family val="2"/>
    </font>
    <font>
      <b/>
      <sz val="10"/>
      <color indexed="17"/>
      <name val="Arial"/>
      <family val="2"/>
    </font>
    <font>
      <b/>
      <sz val="10"/>
      <color indexed="23"/>
      <name val="Arial"/>
      <family val="2"/>
    </font>
    <font>
      <b/>
      <sz val="10"/>
      <color indexed="10"/>
      <name val="Arial"/>
      <family val="2"/>
    </font>
    <font>
      <b/>
      <sz val="10"/>
      <color indexed="9"/>
      <name val="Arial"/>
      <family val="2"/>
    </font>
    <font>
      <sz val="10"/>
      <color indexed="9"/>
      <name val="Arial"/>
      <family val="2"/>
    </font>
    <font>
      <sz val="10"/>
      <color indexed="23"/>
      <name val="Arial"/>
      <family val="2"/>
    </font>
    <font>
      <b/>
      <sz val="10"/>
      <color indexed="55"/>
      <name val="Arial"/>
      <family val="2"/>
    </font>
    <font>
      <b/>
      <sz val="7"/>
      <color indexed="10"/>
      <name val="Arial"/>
      <family val="2"/>
    </font>
    <font>
      <sz val="7"/>
      <color indexed="10"/>
      <name val="Arial"/>
      <family val="2"/>
    </font>
    <font>
      <sz val="7"/>
      <name val="Arial"/>
      <family val="2"/>
    </font>
    <font>
      <sz val="9"/>
      <name val="Arial"/>
      <family val="2"/>
    </font>
    <font>
      <b/>
      <sz val="10"/>
      <color indexed="63"/>
      <name val="Arial"/>
      <family val="2"/>
    </font>
    <font>
      <sz val="10"/>
      <color indexed="63"/>
      <name val="Arial"/>
      <family val="2"/>
    </font>
    <font>
      <sz val="6"/>
      <name val="Arial"/>
      <family val="2"/>
    </font>
    <font>
      <b/>
      <sz val="12"/>
      <color indexed="9"/>
      <name val="Arial"/>
      <family val="2"/>
    </font>
    <font>
      <vertAlign val="superscript"/>
      <sz val="7"/>
      <color indexed="10"/>
      <name val="Arial"/>
      <family val="2"/>
    </font>
    <font>
      <sz val="8"/>
      <color indexed="23"/>
      <name val="Arial"/>
      <family val="2"/>
    </font>
    <font>
      <b/>
      <vertAlign val="superscript"/>
      <sz val="10"/>
      <name val="Arial"/>
      <family val="2"/>
    </font>
    <font>
      <sz val="10"/>
      <name val="Eras Light ITC"/>
      <family val="0"/>
    </font>
    <font>
      <u val="single"/>
      <sz val="10"/>
      <color indexed="36"/>
      <name val="Arial"/>
      <family val="0"/>
    </font>
    <font>
      <u val="single"/>
      <sz val="10"/>
      <color indexed="12"/>
      <name val="Arial"/>
      <family val="0"/>
    </font>
    <font>
      <sz val="8"/>
      <color indexed="8"/>
      <name val="Arial"/>
      <family val="0"/>
    </font>
    <font>
      <sz val="10"/>
      <color indexed="8"/>
      <name val="Arial"/>
      <family val="0"/>
    </font>
    <font>
      <sz val="11"/>
      <color indexed="8"/>
      <name val="Arial"/>
      <family val="0"/>
    </font>
    <font>
      <sz val="14"/>
      <color indexed="8"/>
      <name val="Arial"/>
      <family val="0"/>
    </font>
    <font>
      <i/>
      <sz val="10"/>
      <color indexed="8"/>
      <name val="Arial"/>
      <family val="0"/>
    </font>
  </fonts>
  <fills count="7">
    <fill>
      <patternFill/>
    </fill>
    <fill>
      <patternFill patternType="gray125"/>
    </fill>
    <fill>
      <patternFill patternType="solid">
        <fgColor indexed="55"/>
        <bgColor indexed="64"/>
      </patternFill>
    </fill>
    <fill>
      <patternFill patternType="lightUp">
        <fgColor indexed="55"/>
        <bgColor indexed="55"/>
      </patternFill>
    </fill>
    <fill>
      <patternFill patternType="solid">
        <fgColor indexed="42"/>
        <bgColor indexed="64"/>
      </patternFill>
    </fill>
    <fill>
      <patternFill patternType="solid">
        <fgColor indexed="26"/>
        <bgColor indexed="64"/>
      </patternFill>
    </fill>
    <fill>
      <patternFill patternType="solid">
        <fgColor indexed="63"/>
        <bgColor indexed="64"/>
      </patternFill>
    </fill>
  </fills>
  <borders count="2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right style="thin"/>
      <top>
        <color indexed="63"/>
      </top>
      <bottom style="thin"/>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0" borderId="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3" fillId="0" borderId="0" xfId="0" applyFont="1" applyAlignment="1">
      <alignment/>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0" applyFont="1" applyBorder="1" applyAlignment="1">
      <alignment horizontal="center" vertical="center" wrapText="1"/>
    </xf>
    <xf numFmtId="0" fontId="0" fillId="0" borderId="1" xfId="0" applyFont="1" applyBorder="1" applyAlignment="1">
      <alignment horizontal="left" wrapText="1"/>
    </xf>
    <xf numFmtId="0" fontId="0" fillId="0" borderId="0" xfId="0" applyAlignment="1">
      <alignment horizontal="right"/>
    </xf>
    <xf numFmtId="171" fontId="0" fillId="0" borderId="0" xfId="0" applyNumberFormat="1" applyAlignment="1">
      <alignment/>
    </xf>
    <xf numFmtId="0" fontId="0" fillId="0" borderId="0" xfId="0" applyAlignment="1">
      <alignment horizontal="left" indent="2"/>
    </xf>
    <xf numFmtId="0" fontId="3" fillId="0" borderId="0" xfId="0" applyFont="1" applyBorder="1" applyAlignment="1">
      <alignment/>
    </xf>
    <xf numFmtId="170" fontId="3" fillId="0" borderId="0" xfId="0" applyNumberFormat="1"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xf>
    <xf numFmtId="171" fontId="0" fillId="0" borderId="0" xfId="0" applyNumberFormat="1" applyFont="1" applyBorder="1" applyAlignment="1">
      <alignment/>
    </xf>
    <xf numFmtId="170"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0" xfId="0" applyNumberFormat="1" applyFont="1" applyBorder="1" applyAlignment="1">
      <alignment vertical="top" wrapText="1"/>
    </xf>
    <xf numFmtId="0" fontId="0"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 xfId="0" applyFont="1" applyBorder="1" applyAlignment="1">
      <alignment horizontal="left"/>
    </xf>
    <xf numFmtId="0" fontId="0" fillId="0" borderId="1" xfId="0" applyFont="1" applyBorder="1" applyAlignment="1">
      <alignment/>
    </xf>
    <xf numFmtId="171" fontId="0" fillId="0" borderId="1" xfId="0" applyNumberFormat="1" applyFont="1" applyBorder="1" applyAlignment="1">
      <alignment/>
    </xf>
    <xf numFmtId="0" fontId="3" fillId="0" borderId="0" xfId="0" applyFont="1" applyBorder="1" applyAlignment="1">
      <alignment vertical="top" wrapText="1"/>
    </xf>
    <xf numFmtId="0" fontId="4" fillId="0" borderId="0" xfId="0" applyFont="1" applyAlignment="1">
      <alignment vertical="top" wrapText="1"/>
    </xf>
    <xf numFmtId="0" fontId="0" fillId="0" borderId="0" xfId="0" applyFont="1" applyBorder="1" applyAlignment="1">
      <alignment horizontal="right" vertical="top" wrapText="1"/>
    </xf>
    <xf numFmtId="3" fontId="0" fillId="0" borderId="0" xfId="0" applyNumberFormat="1" applyBorder="1" applyAlignment="1">
      <alignment/>
    </xf>
    <xf numFmtId="0" fontId="0" fillId="0" borderId="1" xfId="0" applyBorder="1" applyAlignment="1">
      <alignment horizontal="right" wrapText="1"/>
    </xf>
    <xf numFmtId="0" fontId="3" fillId="0" borderId="0" xfId="0" applyNumberFormat="1" applyFont="1" applyFill="1" applyBorder="1" applyAlignment="1" applyProtection="1" quotePrefix="1">
      <alignment horizontal="left" vertical="center"/>
      <protection locked="0"/>
    </xf>
    <xf numFmtId="171" fontId="0" fillId="0" borderId="2" xfId="0" applyNumberFormat="1" applyFont="1" applyBorder="1" applyAlignment="1">
      <alignment/>
    </xf>
    <xf numFmtId="3" fontId="0" fillId="0" borderId="2" xfId="0" applyNumberFormat="1" applyBorder="1" applyAlignment="1">
      <alignment/>
    </xf>
    <xf numFmtId="3" fontId="0" fillId="0" borderId="1" xfId="0" applyNumberFormat="1" applyBorder="1" applyAlignment="1">
      <alignment/>
    </xf>
    <xf numFmtId="3" fontId="3" fillId="0" borderId="0" xfId="0" applyNumberFormat="1" applyFont="1" applyBorder="1" applyAlignment="1">
      <alignment/>
    </xf>
    <xf numFmtId="0" fontId="0" fillId="0" borderId="0" xfId="0" applyFont="1" applyFill="1" applyBorder="1" applyAlignment="1">
      <alignment/>
    </xf>
    <xf numFmtId="0" fontId="0" fillId="0" borderId="1" xfId="0" applyBorder="1" applyAlignment="1">
      <alignment/>
    </xf>
    <xf numFmtId="0" fontId="0" fillId="0" borderId="0" xfId="0" applyBorder="1" applyAlignment="1">
      <alignment vertical="top" wrapText="1"/>
    </xf>
    <xf numFmtId="3" fontId="0" fillId="0" borderId="0" xfId="0" applyNumberFormat="1" applyAlignment="1">
      <alignment/>
    </xf>
    <xf numFmtId="0" fontId="2" fillId="0" borderId="0" xfId="0" applyFont="1" applyBorder="1" applyAlignment="1">
      <alignment horizontal="left" indent="2"/>
    </xf>
    <xf numFmtId="171" fontId="2" fillId="0" borderId="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2" fillId="0" borderId="0" xfId="0" applyFont="1" applyAlignment="1">
      <alignment/>
    </xf>
    <xf numFmtId="0" fontId="0" fillId="0" borderId="0" xfId="0" applyFont="1" applyBorder="1" applyAlignment="1">
      <alignment vertical="top" wrapText="1"/>
    </xf>
    <xf numFmtId="0" fontId="0" fillId="0" borderId="1" xfId="0" applyBorder="1" applyAlignment="1">
      <alignment horizontal="lef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 xfId="0" applyFont="1" applyFill="1" applyBorder="1" applyAlignment="1">
      <alignment horizontal="left" indent="2"/>
    </xf>
    <xf numFmtId="3" fontId="3" fillId="0" borderId="0" xfId="0" applyNumberFormat="1" applyFont="1" applyAlignment="1">
      <alignment/>
    </xf>
    <xf numFmtId="3" fontId="0" fillId="0" borderId="0" xfId="0" applyNumberFormat="1" applyFont="1" applyAlignment="1">
      <alignment/>
    </xf>
    <xf numFmtId="0" fontId="7" fillId="0" borderId="0" xfId="0" applyFont="1" applyAlignment="1">
      <alignment/>
    </xf>
    <xf numFmtId="0" fontId="0" fillId="0" borderId="2" xfId="0" applyBorder="1" applyAlignment="1">
      <alignment horizontal="left" indent="2"/>
    </xf>
    <xf numFmtId="3" fontId="0" fillId="0" borderId="2" xfId="0" applyNumberFormat="1" applyFont="1" applyBorder="1" applyAlignment="1">
      <alignment/>
    </xf>
    <xf numFmtId="0" fontId="0" fillId="0" borderId="0" xfId="0" applyAlignment="1">
      <alignment horizontal="left" indent="4"/>
    </xf>
    <xf numFmtId="3" fontId="0" fillId="0" borderId="1" xfId="0" applyNumberFormat="1" applyFont="1" applyBorder="1" applyAlignment="1">
      <alignment/>
    </xf>
    <xf numFmtId="0" fontId="2" fillId="0" borderId="0" xfId="0" applyFont="1" applyAlignment="1">
      <alignment horizontal="left" indent="6"/>
    </xf>
    <xf numFmtId="0" fontId="3" fillId="0" borderId="0" xfId="0" applyFont="1" applyBorder="1" applyAlignment="1">
      <alignment horizontal="left" indent="4"/>
    </xf>
    <xf numFmtId="171" fontId="3" fillId="0" borderId="0" xfId="0" applyNumberFormat="1" applyFont="1" applyBorder="1" applyAlignment="1">
      <alignment/>
    </xf>
    <xf numFmtId="0" fontId="0"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1"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2" borderId="4" xfId="0" applyFont="1" applyFill="1" applyBorder="1" applyAlignment="1" applyProtection="1">
      <alignment vertical="center"/>
      <protection/>
    </xf>
    <xf numFmtId="0" fontId="14" fillId="2" borderId="5" xfId="0" applyFont="1" applyFill="1" applyBorder="1" applyAlignment="1" applyProtection="1">
      <alignment vertical="center"/>
      <protection/>
    </xf>
    <xf numFmtId="0" fontId="15" fillId="2" borderId="4" xfId="0" applyFont="1" applyFill="1" applyBorder="1" applyAlignment="1" applyProtection="1">
      <alignment vertical="center"/>
      <protection/>
    </xf>
    <xf numFmtId="0" fontId="14" fillId="2" borderId="6" xfId="0"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3"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pplyProtection="1">
      <alignment vertical="center"/>
      <protection locked="0"/>
    </xf>
    <xf numFmtId="49" fontId="14" fillId="3" borderId="8"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quotePrefix="1">
      <alignment horizontal="center" vertical="center"/>
      <protection locked="0"/>
    </xf>
    <xf numFmtId="49" fontId="0" fillId="0" borderId="0" xfId="0" applyNumberFormat="1" applyFont="1" applyFill="1" applyBorder="1" applyAlignment="1" applyProtection="1" quotePrefix="1">
      <alignment horizontal="center" vertical="center"/>
      <protection locked="0"/>
    </xf>
    <xf numFmtId="0" fontId="16" fillId="0" borderId="0" xfId="0" applyNumberFormat="1" applyFont="1" applyFill="1" applyBorder="1" applyAlignment="1" applyProtection="1" quotePrefix="1">
      <alignment horizontal="left" vertical="center"/>
      <protection locked="0"/>
    </xf>
    <xf numFmtId="0" fontId="0" fillId="0" borderId="0" xfId="0" applyNumberFormat="1" applyFont="1" applyBorder="1" applyAlignment="1" applyProtection="1">
      <alignment horizontal="right" vertical="center"/>
      <protection locked="0"/>
    </xf>
    <xf numFmtId="49" fontId="14" fillId="3"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locked="0"/>
    </xf>
    <xf numFmtId="0" fontId="11" fillId="4" borderId="3"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0" fillId="0" borderId="0" xfId="0" applyNumberFormat="1" applyFont="1" applyBorder="1" applyAlignment="1" applyProtection="1" quotePrefix="1">
      <alignment horizontal="center" vertical="center"/>
      <protection locked="0"/>
    </xf>
    <xf numFmtId="0" fontId="11" fillId="4" borderId="11"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quotePrefix="1">
      <alignment vertical="center"/>
      <protection locked="0"/>
    </xf>
    <xf numFmtId="0" fontId="0" fillId="0" borderId="0" xfId="0" applyNumberFormat="1" applyFont="1" applyFill="1" applyBorder="1" applyAlignment="1" applyProtection="1" quotePrefix="1">
      <alignment vertical="center"/>
      <protection locked="0"/>
    </xf>
    <xf numFmtId="0" fontId="3" fillId="0" borderId="0" xfId="0" applyNumberFormat="1" applyFont="1" applyFill="1" applyBorder="1" applyAlignment="1" applyProtection="1">
      <alignment vertical="center"/>
      <protection locked="0"/>
    </xf>
    <xf numFmtId="0" fontId="11" fillId="5" borderId="3"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quotePrefix="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4" fillId="2" borderId="4" xfId="0" applyFont="1" applyFill="1" applyBorder="1" applyAlignment="1" applyProtection="1">
      <alignment horizontal="left" vertical="center"/>
      <protection/>
    </xf>
    <xf numFmtId="0" fontId="14" fillId="2" borderId="5" xfId="0"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 vertical="center"/>
      <protection/>
    </xf>
    <xf numFmtId="0" fontId="14" fillId="6" borderId="12" xfId="0" applyFont="1" applyFill="1" applyBorder="1" applyAlignment="1" applyProtection="1">
      <alignment vertical="center"/>
      <protection/>
    </xf>
    <xf numFmtId="0" fontId="14" fillId="6" borderId="13" xfId="0" applyFont="1" applyFill="1" applyBorder="1" applyAlignment="1" applyProtection="1">
      <alignment vertical="center"/>
      <protection/>
    </xf>
    <xf numFmtId="0" fontId="15" fillId="6" borderId="12" xfId="0" applyFont="1" applyFill="1" applyBorder="1" applyAlignment="1" applyProtection="1">
      <alignment vertical="center"/>
      <protection/>
    </xf>
    <xf numFmtId="0" fontId="15" fillId="6" borderId="14"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locked="0"/>
    </xf>
    <xf numFmtId="0" fontId="9" fillId="0" borderId="0" xfId="21" applyFont="1" applyAlignment="1" applyProtection="1">
      <alignment horizontal="center" vertical="center"/>
      <protection locked="0"/>
    </xf>
    <xf numFmtId="0" fontId="9" fillId="0" borderId="0" xfId="21" applyFont="1" applyAlignment="1" applyProtection="1">
      <alignment vertical="center"/>
      <protection locked="0"/>
    </xf>
    <xf numFmtId="0" fontId="9" fillId="0" borderId="0" xfId="21" applyFont="1" applyAlignment="1" applyProtection="1">
      <alignment horizontal="left" vertical="center"/>
      <protection/>
    </xf>
    <xf numFmtId="0" fontId="0" fillId="0" borderId="0" xfId="21" applyFont="1" applyAlignment="1" applyProtection="1">
      <alignment vertical="center"/>
      <protection locked="0"/>
    </xf>
    <xf numFmtId="0" fontId="9" fillId="0" borderId="0" xfId="21" applyFont="1" applyAlignment="1" applyProtection="1">
      <alignment vertical="center"/>
      <protection/>
    </xf>
    <xf numFmtId="0" fontId="0" fillId="0" borderId="0" xfId="21" applyFont="1" applyAlignment="1" applyProtection="1">
      <alignment horizontal="left" vertical="center"/>
      <protection locked="0"/>
    </xf>
    <xf numFmtId="0" fontId="1" fillId="0" borderId="0" xfId="21" applyFont="1" applyBorder="1" applyAlignment="1" applyProtection="1">
      <alignment horizontal="left" vertical="center"/>
      <protection locked="0"/>
    </xf>
    <xf numFmtId="0" fontId="24" fillId="0" borderId="0" xfId="21" applyFont="1" applyAlignment="1" applyProtection="1">
      <alignment horizontal="center" vertical="center"/>
      <protection locked="0"/>
    </xf>
    <xf numFmtId="0" fontId="11" fillId="0" borderId="15" xfId="21" applyFont="1" applyFill="1" applyBorder="1" applyAlignment="1" applyProtection="1">
      <alignment horizontal="center" vertical="center"/>
      <protection/>
    </xf>
    <xf numFmtId="0" fontId="17" fillId="0" borderId="15" xfId="21" applyFont="1" applyFill="1" applyBorder="1" applyAlignment="1" applyProtection="1">
      <alignment horizontal="center" vertical="center"/>
      <protection/>
    </xf>
    <xf numFmtId="0" fontId="13" fillId="0" borderId="15" xfId="21" applyFont="1" applyFill="1" applyBorder="1" applyAlignment="1" applyProtection="1">
      <alignment horizontal="center" vertical="center"/>
      <protection/>
    </xf>
    <xf numFmtId="0" fontId="25" fillId="2" borderId="4" xfId="21" applyFont="1" applyFill="1" applyBorder="1" applyAlignment="1" applyProtection="1">
      <alignment vertical="center"/>
      <protection/>
    </xf>
    <xf numFmtId="0" fontId="25" fillId="2" borderId="5" xfId="21" applyFont="1" applyFill="1" applyBorder="1" applyAlignment="1" applyProtection="1">
      <alignment vertical="center"/>
      <protection/>
    </xf>
    <xf numFmtId="0" fontId="15" fillId="2" borderId="4" xfId="21" applyFont="1" applyFill="1" applyBorder="1" applyAlignment="1" applyProtection="1">
      <alignment vertical="center"/>
      <protection/>
    </xf>
    <xf numFmtId="0" fontId="14" fillId="2" borderId="6" xfId="21" applyFont="1" applyFill="1" applyBorder="1" applyAlignment="1" applyProtection="1">
      <alignment horizontal="right" vertical="center"/>
      <protection/>
    </xf>
    <xf numFmtId="0" fontId="0" fillId="0" borderId="0" xfId="21" applyFont="1" applyAlignment="1" applyProtection="1">
      <alignment vertical="center"/>
      <protection/>
    </xf>
    <xf numFmtId="0" fontId="0" fillId="0" borderId="0" xfId="21" applyFont="1" applyAlignment="1" applyProtection="1">
      <alignment horizontal="right" vertical="center"/>
      <protection locked="0"/>
    </xf>
    <xf numFmtId="0" fontId="14" fillId="2" borderId="16" xfId="21" applyFont="1" applyFill="1" applyBorder="1" applyAlignment="1" applyProtection="1">
      <alignment horizontal="center" vertical="center"/>
      <protection/>
    </xf>
    <xf numFmtId="0" fontId="3" fillId="0" borderId="0" xfId="21" applyFont="1" applyBorder="1" applyAlignment="1" applyProtection="1">
      <alignment horizontal="center" vertical="center"/>
      <protection locked="0"/>
    </xf>
    <xf numFmtId="0" fontId="6" fillId="0" borderId="0" xfId="21" applyFont="1" applyAlignment="1" applyProtection="1">
      <alignment vertical="center"/>
      <protection locked="0"/>
    </xf>
    <xf numFmtId="0" fontId="3" fillId="0" borderId="0" xfId="21" applyFont="1" applyAlignment="1" applyProtection="1">
      <alignment vertical="center"/>
      <protection locked="0"/>
    </xf>
    <xf numFmtId="0" fontId="6" fillId="0" borderId="0" xfId="21" applyFont="1" applyAlignment="1" applyProtection="1">
      <alignment horizontal="right" vertical="center"/>
      <protection/>
    </xf>
    <xf numFmtId="0" fontId="11" fillId="4" borderId="3" xfId="21" applyFont="1" applyFill="1" applyBorder="1" applyAlignment="1" applyProtection="1">
      <alignment horizontal="center" vertical="center"/>
      <protection locked="0"/>
    </xf>
    <xf numFmtId="0" fontId="17" fillId="4" borderId="3" xfId="21" applyFont="1" applyFill="1" applyBorder="1" applyAlignment="1" applyProtection="1">
      <alignment horizontal="center" vertical="center"/>
      <protection locked="0"/>
    </xf>
    <xf numFmtId="0" fontId="13" fillId="4" borderId="3" xfId="21" applyFont="1" applyFill="1" applyBorder="1" applyAlignment="1" applyProtection="1">
      <alignment horizontal="center" vertical="center"/>
      <protection locked="0"/>
    </xf>
    <xf numFmtId="0" fontId="11" fillId="0" borderId="0" xfId="21" applyFont="1" applyFill="1" applyBorder="1" applyAlignment="1" applyProtection="1">
      <alignment horizontal="center" vertical="center"/>
      <protection locked="0"/>
    </xf>
    <xf numFmtId="0" fontId="17" fillId="0" borderId="0" xfId="21" applyFont="1" applyFill="1" applyBorder="1" applyAlignment="1" applyProtection="1">
      <alignment horizontal="center" vertical="center"/>
      <protection locked="0"/>
    </xf>
    <xf numFmtId="0" fontId="13" fillId="0" borderId="0" xfId="21" applyFont="1" applyFill="1" applyBorder="1" applyAlignment="1" applyProtection="1">
      <alignment horizontal="center" vertical="center"/>
      <protection locked="0"/>
    </xf>
    <xf numFmtId="0" fontId="14" fillId="2" borderId="3" xfId="21" applyFont="1" applyFill="1" applyBorder="1" applyAlignment="1" applyProtection="1">
      <alignment horizontal="center" vertical="center"/>
      <protection locked="0"/>
    </xf>
    <xf numFmtId="16" fontId="6" fillId="0" borderId="0" xfId="21" applyNumberFormat="1" applyFont="1" applyAlignment="1" applyProtection="1">
      <alignment horizontal="right" vertical="center"/>
      <protection/>
    </xf>
    <xf numFmtId="0" fontId="11" fillId="0" borderId="7" xfId="21" applyFont="1" applyFill="1" applyBorder="1" applyAlignment="1" applyProtection="1">
      <alignment horizontal="center" vertical="center"/>
      <protection locked="0"/>
    </xf>
    <xf numFmtId="0" fontId="17" fillId="0" borderId="7" xfId="21" applyFont="1" applyFill="1" applyBorder="1" applyAlignment="1" applyProtection="1">
      <alignment horizontal="center" vertical="center"/>
      <protection locked="0"/>
    </xf>
    <xf numFmtId="0" fontId="13" fillId="0" borderId="7" xfId="21" applyFont="1" applyFill="1" applyBorder="1" applyAlignment="1" applyProtection="1">
      <alignment horizontal="center" vertical="center"/>
      <protection locked="0"/>
    </xf>
    <xf numFmtId="0" fontId="11" fillId="5" borderId="3" xfId="21" applyFont="1" applyFill="1" applyBorder="1" applyAlignment="1" applyProtection="1">
      <alignment horizontal="center" vertical="center"/>
      <protection/>
    </xf>
    <xf numFmtId="0" fontId="0" fillId="0" borderId="0" xfId="21" applyFont="1" applyAlignment="1" applyProtection="1">
      <alignment vertical="center" shrinkToFit="1"/>
      <protection locked="0"/>
    </xf>
    <xf numFmtId="0" fontId="27" fillId="0" borderId="0" xfId="21" applyFont="1" applyAlignment="1" applyProtection="1">
      <alignment horizontal="right" vertical="center"/>
      <protection/>
    </xf>
    <xf numFmtId="0" fontId="11" fillId="0" borderId="1" xfId="21" applyFont="1" applyFill="1" applyBorder="1" applyAlignment="1" applyProtection="1">
      <alignment horizontal="center" vertical="center"/>
      <protection locked="0"/>
    </xf>
    <xf numFmtId="0" fontId="17" fillId="0" borderId="1" xfId="21" applyFont="1" applyFill="1" applyBorder="1" applyAlignment="1" applyProtection="1">
      <alignment horizontal="center" vertical="center"/>
      <protection locked="0"/>
    </xf>
    <xf numFmtId="0" fontId="13" fillId="0" borderId="1" xfId="21" applyFont="1" applyFill="1" applyBorder="1" applyAlignment="1" applyProtection="1">
      <alignment horizontal="center" vertical="center"/>
      <protection locked="0"/>
    </xf>
    <xf numFmtId="0" fontId="11" fillId="4" borderId="11" xfId="21" applyFont="1" applyFill="1" applyBorder="1" applyAlignment="1" applyProtection="1">
      <alignment horizontal="center" vertical="center"/>
      <protection locked="0"/>
    </xf>
    <xf numFmtId="0" fontId="6" fillId="0" borderId="0" xfId="21" applyFont="1" applyAlignment="1" applyProtection="1">
      <alignment horizontal="right" vertical="center"/>
      <protection locked="0"/>
    </xf>
    <xf numFmtId="0" fontId="0" fillId="0" borderId="0" xfId="21" applyFont="1" applyAlignment="1" applyProtection="1">
      <alignment horizontal="right" vertical="center"/>
      <protection/>
    </xf>
    <xf numFmtId="0" fontId="14" fillId="2" borderId="3" xfId="21" applyFont="1" applyFill="1" applyBorder="1" applyAlignment="1" applyProtection="1">
      <alignment horizontal="center" vertical="center"/>
      <protection/>
    </xf>
    <xf numFmtId="0" fontId="1" fillId="0" borderId="0" xfId="21" applyFont="1" applyAlignment="1" applyProtection="1">
      <alignment vertical="center"/>
      <protection/>
    </xf>
    <xf numFmtId="0" fontId="25" fillId="2" borderId="4" xfId="21" applyFont="1" applyFill="1" applyBorder="1" applyAlignment="1" applyProtection="1">
      <alignment horizontal="left" vertical="center"/>
      <protection/>
    </xf>
    <xf numFmtId="0" fontId="25" fillId="2" borderId="5" xfId="21" applyFont="1" applyFill="1" applyBorder="1" applyAlignment="1" applyProtection="1">
      <alignment horizontal="left" vertical="center"/>
      <protection/>
    </xf>
    <xf numFmtId="0" fontId="11" fillId="0" borderId="3" xfId="21" applyFont="1" applyBorder="1" applyAlignment="1" applyProtection="1">
      <alignment horizontal="center" vertical="center"/>
      <protection/>
    </xf>
    <xf numFmtId="0" fontId="17" fillId="0" borderId="3" xfId="21" applyFont="1" applyBorder="1" applyAlignment="1" applyProtection="1">
      <alignment horizontal="center" vertical="center"/>
      <protection/>
    </xf>
    <xf numFmtId="0" fontId="13" fillId="0" borderId="3" xfId="21" applyFont="1" applyBorder="1" applyAlignment="1" applyProtection="1">
      <alignment horizontal="center" vertical="center"/>
      <protection/>
    </xf>
    <xf numFmtId="0" fontId="25" fillId="6" borderId="12" xfId="21" applyFont="1" applyFill="1" applyBorder="1" applyAlignment="1" applyProtection="1">
      <alignment vertical="center"/>
      <protection/>
    </xf>
    <xf numFmtId="0" fontId="25" fillId="6" borderId="13" xfId="21" applyFont="1" applyFill="1" applyBorder="1" applyAlignment="1" applyProtection="1">
      <alignment vertical="center"/>
      <protection/>
    </xf>
    <xf numFmtId="0" fontId="15" fillId="6" borderId="12" xfId="21" applyFont="1" applyFill="1" applyBorder="1" applyAlignment="1" applyProtection="1">
      <alignment vertical="center"/>
      <protection/>
    </xf>
    <xf numFmtId="0" fontId="14" fillId="6" borderId="14" xfId="21" applyFont="1" applyFill="1" applyBorder="1" applyAlignment="1" applyProtection="1">
      <alignment horizontal="right" vertical="center"/>
      <protection/>
    </xf>
    <xf numFmtId="0" fontId="0" fillId="0" borderId="0" xfId="21" applyFont="1" applyAlignment="1" applyProtection="1">
      <alignment/>
      <protection/>
    </xf>
    <xf numFmtId="0" fontId="22" fillId="0" borderId="0" xfId="21" applyFont="1" applyAlignment="1" applyProtection="1">
      <alignment horizontal="left"/>
      <protection/>
    </xf>
    <xf numFmtId="0" fontId="23" fillId="0" borderId="0" xfId="21" applyFont="1" applyAlignment="1" applyProtection="1">
      <alignment/>
      <protection/>
    </xf>
    <xf numFmtId="0" fontId="23" fillId="0" borderId="0" xfId="21" applyFont="1" applyAlignment="1" applyProtection="1">
      <alignment horizontal="right"/>
      <protection/>
    </xf>
    <xf numFmtId="0" fontId="0" fillId="0" borderId="0" xfId="21" applyFont="1" applyAlignment="1" applyProtection="1">
      <alignment horizontal="center" vertical="center"/>
      <protection locked="0"/>
    </xf>
    <xf numFmtId="0" fontId="0" fillId="0" borderId="0" xfId="0" applyFont="1" applyBorder="1" applyAlignment="1">
      <alignment vertical="top" wrapText="1"/>
    </xf>
    <xf numFmtId="0" fontId="2" fillId="0" borderId="0" xfId="0" applyFont="1" applyAlignment="1">
      <alignment horizontal="left" indent="4"/>
    </xf>
    <xf numFmtId="0" fontId="0" fillId="0" borderId="0" xfId="0" applyBorder="1" applyAlignment="1">
      <alignment horizontal="left" indent="4"/>
    </xf>
    <xf numFmtId="0" fontId="0" fillId="0" borderId="0" xfId="0" applyBorder="1" applyAlignment="1">
      <alignment horizontal="left" indent="2"/>
    </xf>
    <xf numFmtId="171" fontId="0" fillId="0" borderId="0" xfId="0" applyNumberFormat="1" applyFont="1" applyBorder="1" applyAlignment="1">
      <alignment horizontal="right"/>
    </xf>
    <xf numFmtId="171" fontId="0" fillId="0" borderId="0" xfId="0" applyNumberFormat="1" applyFont="1" applyBorder="1" applyAlignment="1">
      <alignment/>
    </xf>
    <xf numFmtId="171" fontId="0" fillId="0" borderId="1" xfId="0" applyNumberFormat="1" applyFont="1" applyBorder="1" applyAlignment="1">
      <alignment horizontal="right"/>
    </xf>
    <xf numFmtId="0" fontId="0" fillId="0" borderId="1" xfId="0" applyFont="1" applyBorder="1" applyAlignment="1">
      <alignment horizontal="left" indent="2"/>
    </xf>
    <xf numFmtId="0" fontId="0" fillId="0" borderId="0" xfId="0" applyFont="1" applyBorder="1" applyAlignment="1">
      <alignment horizontal="left" indent="4"/>
    </xf>
    <xf numFmtId="171" fontId="0" fillId="0" borderId="0" xfId="0" applyNumberFormat="1" applyFont="1" applyAlignment="1">
      <alignment/>
    </xf>
    <xf numFmtId="0" fontId="0" fillId="0" borderId="17" xfId="0" applyBorder="1" applyAlignment="1">
      <alignment horizontal="right" wrapText="1"/>
    </xf>
    <xf numFmtId="0" fontId="0" fillId="0" borderId="18" xfId="0" applyBorder="1" applyAlignment="1">
      <alignment/>
    </xf>
    <xf numFmtId="171" fontId="0" fillId="0" borderId="18" xfId="0" applyNumberFormat="1" applyFont="1" applyBorder="1" applyAlignment="1">
      <alignment/>
    </xf>
    <xf numFmtId="171" fontId="2" fillId="0" borderId="18" xfId="0" applyNumberFormat="1" applyFont="1" applyBorder="1" applyAlignment="1">
      <alignment/>
    </xf>
    <xf numFmtId="171" fontId="0" fillId="0" borderId="19" xfId="0" applyNumberFormat="1" applyFont="1" applyBorder="1" applyAlignment="1">
      <alignment/>
    </xf>
    <xf numFmtId="171" fontId="0" fillId="0" borderId="17" xfId="0" applyNumberFormat="1" applyFont="1" applyBorder="1" applyAlignment="1">
      <alignment/>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xf>
    <xf numFmtId="3" fontId="7" fillId="0" borderId="0" xfId="0" applyNumberFormat="1" applyFont="1" applyAlignment="1">
      <alignment/>
    </xf>
    <xf numFmtId="0" fontId="3" fillId="0" borderId="0" xfId="0" applyFont="1" applyFill="1" applyAlignment="1">
      <alignment/>
    </xf>
    <xf numFmtId="0" fontId="0" fillId="0" borderId="0" xfId="0"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0" fillId="0" borderId="0" xfId="0" applyBorder="1" applyAlignment="1">
      <alignment horizontal="right" wrapText="1"/>
    </xf>
    <xf numFmtId="0" fontId="0" fillId="0" borderId="0" xfId="0" applyBorder="1" applyAlignment="1">
      <alignment horizontal="right"/>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wrapText="1"/>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0" fontId="3" fillId="0" borderId="1" xfId="0" applyFont="1" applyBorder="1" applyAlignment="1">
      <alignment/>
    </xf>
    <xf numFmtId="0" fontId="0" fillId="0" borderId="0" xfId="0" applyFont="1" applyFill="1" applyAlignment="1">
      <alignment horizontal="left" indent="2"/>
    </xf>
    <xf numFmtId="0" fontId="0" fillId="0" borderId="1" xfId="0" applyFont="1" applyBorder="1" applyAlignment="1">
      <alignment horizontal="left" vertical="top" wrapText="1"/>
    </xf>
    <xf numFmtId="0" fontId="31" fillId="0" borderId="0" xfId="20" applyAlignment="1" applyProtection="1">
      <alignment/>
      <protection/>
    </xf>
    <xf numFmtId="0" fontId="31" fillId="0" borderId="0" xfId="20" applyAlignment="1" applyProtection="1">
      <alignment horizontal="left"/>
      <protection/>
    </xf>
    <xf numFmtId="0" fontId="0" fillId="0" borderId="0" xfId="20" applyFont="1" applyAlignment="1" applyProtection="1">
      <alignment/>
      <protection/>
    </xf>
    <xf numFmtId="0" fontId="31" fillId="0" borderId="0" xfId="20" applyBorder="1" applyAlignment="1" applyProtection="1">
      <alignment/>
      <protection/>
    </xf>
    <xf numFmtId="0" fontId="31" fillId="0" borderId="0" xfId="20" applyBorder="1" applyAlignment="1" applyProtection="1">
      <alignment/>
      <protection locked="0"/>
    </xf>
    <xf numFmtId="0" fontId="0" fillId="0" borderId="0" xfId="0" applyFont="1" applyFill="1" applyBorder="1" applyAlignment="1">
      <alignment horizontal="left" wrapText="1"/>
    </xf>
    <xf numFmtId="3" fontId="3" fillId="0" borderId="1" xfId="0" applyNumberFormat="1" applyFont="1" applyBorder="1" applyAlignment="1">
      <alignment/>
    </xf>
    <xf numFmtId="0" fontId="0" fillId="0" borderId="0" xfId="0" applyAlignment="1">
      <alignment wrapText="1"/>
    </xf>
    <xf numFmtId="0" fontId="31" fillId="0" borderId="0" xfId="20" applyAlignment="1" applyProtection="1">
      <alignment/>
      <protection/>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xf>
    <xf numFmtId="0" fontId="0" fillId="0" borderId="7" xfId="0" applyFont="1" applyBorder="1" applyAlignment="1">
      <alignment horizontal="center" vertical="center" wrapText="1"/>
    </xf>
    <xf numFmtId="0" fontId="0" fillId="0" borderId="7" xfId="0" applyFont="1" applyBorder="1" applyAlignment="1" quotePrefix="1">
      <alignment horizontal="center" vertical="center" wrapText="1"/>
    </xf>
    <xf numFmtId="0" fontId="0" fillId="0" borderId="0" xfId="0" applyFont="1" applyFill="1" applyBorder="1" applyAlignment="1">
      <alignment horizontal="left" vertical="top" wrapText="1"/>
    </xf>
    <xf numFmtId="0" fontId="0" fillId="0" borderId="7"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20" xfId="0" applyBorder="1" applyAlignment="1">
      <alignment horizontal="center"/>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center"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Fill="1" applyAlignment="1">
      <alignment horizontal="left" vertical="top" wrapText="1"/>
    </xf>
    <xf numFmtId="0" fontId="0" fillId="0" borderId="0" xfId="0" applyFont="1" applyFill="1" applyBorder="1" applyAlignment="1">
      <alignment horizontal="left" wrapText="1"/>
    </xf>
    <xf numFmtId="0" fontId="9"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quotePrefix="1">
      <alignment horizontal="left" vertical="center"/>
      <protection locked="0"/>
    </xf>
    <xf numFmtId="0" fontId="3" fillId="0" borderId="0" xfId="0" applyNumberFormat="1" applyFont="1" applyFill="1" applyBorder="1" applyAlignment="1" applyProtection="1" quotePrefix="1">
      <alignment horizontal="left" vertical="center"/>
      <protection locked="0"/>
    </xf>
    <xf numFmtId="0" fontId="3"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vertical="center"/>
      <protection/>
    </xf>
    <xf numFmtId="49" fontId="18" fillId="0" borderId="0" xfId="0" applyNumberFormat="1" applyFont="1" applyFill="1" applyBorder="1" applyAlignment="1" applyProtection="1">
      <alignment horizontal="left" vertical="center" wrapText="1"/>
      <protection/>
    </xf>
    <xf numFmtId="0" fontId="20" fillId="0" borderId="0" xfId="0" applyFont="1" applyAlignment="1">
      <alignment horizontal="left" vertical="center" wrapText="1"/>
    </xf>
    <xf numFmtId="0" fontId="18" fillId="0" borderId="0" xfId="21" applyFont="1" applyAlignment="1">
      <alignment wrapText="1"/>
      <protection/>
    </xf>
    <xf numFmtId="0" fontId="20" fillId="0" borderId="0" xfId="21" applyFont="1" applyAlignment="1">
      <alignment wrapText="1"/>
      <protection/>
    </xf>
    <xf numFmtId="0" fontId="0" fillId="0" borderId="0" xfId="21" applyFont="1" applyAlignment="1" applyProtection="1">
      <alignment horizontal="left" vertical="center"/>
      <protection locked="0"/>
    </xf>
    <xf numFmtId="0" fontId="0" fillId="0" borderId="0" xfId="21" applyFont="1" applyBorder="1" applyAlignment="1" applyProtection="1">
      <alignment horizontal="lef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EED Checklist - New Building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Coal Consumption, 1980-2005</a:t>
            </a:r>
          </a:p>
        </c:rich>
      </c:tx>
      <c:layout>
        <c:manualLayout>
          <c:xMode val="factor"/>
          <c:yMode val="factor"/>
          <c:x val="0.00425"/>
          <c:y val="0"/>
        </c:manualLayout>
      </c:layout>
      <c:spPr>
        <a:noFill/>
        <a:ln>
          <a:noFill/>
        </a:ln>
      </c:spPr>
    </c:title>
    <c:plotArea>
      <c:layout>
        <c:manualLayout>
          <c:xMode val="edge"/>
          <c:yMode val="edge"/>
          <c:x val="0.0735"/>
          <c:y val="0.14725"/>
          <c:w val="0.9105"/>
          <c:h val="0.75875"/>
        </c:manualLayout>
      </c:layout>
      <c:scatterChart>
        <c:scatterStyle val="lineMarker"/>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000000"/>
              </a:solidFill>
              <a:ln>
                <a:no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Consumption'!$I$6:$I$31</c:f>
              <c:numCache>
                <c:ptCount val="26"/>
                <c:pt idx="0">
                  <c:v>70.25604086463696</c:v>
                </c:pt>
                <c:pt idx="1">
                  <c:v>71.42938788549942</c:v>
                </c:pt>
                <c:pt idx="2">
                  <c:v>72.6703249505986</c:v>
                </c:pt>
                <c:pt idx="3">
                  <c:v>74.59093071301314</c:v>
                </c:pt>
                <c:pt idx="4">
                  <c:v>78.9522357523587</c:v>
                </c:pt>
                <c:pt idx="5">
                  <c:v>82.44482194669821</c:v>
                </c:pt>
                <c:pt idx="6">
                  <c:v>83.80115895459875</c:v>
                </c:pt>
                <c:pt idx="7">
                  <c:v>86.3985112325752</c:v>
                </c:pt>
                <c:pt idx="8">
                  <c:v>88.95154011608915</c:v>
                </c:pt>
                <c:pt idx="9">
                  <c:v>89.03779402961021</c:v>
                </c:pt>
                <c:pt idx="10">
                  <c:v>89.22970175022017</c:v>
                </c:pt>
                <c:pt idx="11">
                  <c:v>86.04853940106713</c:v>
                </c:pt>
                <c:pt idx="12">
                  <c:v>85.45640924990424</c:v>
                </c:pt>
                <c:pt idx="13">
                  <c:v>86.69464205184589</c:v>
                </c:pt>
                <c:pt idx="14">
                  <c:v>87.53039135081491</c:v>
                </c:pt>
                <c:pt idx="15">
                  <c:v>88.46598598116285</c:v>
                </c:pt>
                <c:pt idx="16">
                  <c:v>90.1330829537792</c:v>
                </c:pt>
                <c:pt idx="17">
                  <c:v>92.54801179777294</c:v>
                </c:pt>
                <c:pt idx="18">
                  <c:v>90.81016920977135</c:v>
                </c:pt>
                <c:pt idx="19">
                  <c:v>91.73656686233079</c:v>
                </c:pt>
                <c:pt idx="20">
                  <c:v>93.53732240375277</c:v>
                </c:pt>
                <c:pt idx="21">
                  <c:v>95.07723903196279</c:v>
                </c:pt>
                <c:pt idx="22">
                  <c:v>98.35561603299655</c:v>
                </c:pt>
                <c:pt idx="23">
                  <c:v>107.03303762064272</c:v>
                </c:pt>
                <c:pt idx="24">
                  <c:v>116.16446735650332</c:v>
                </c:pt>
                <c:pt idx="25">
                  <c:v>122.59181817167396</c:v>
                </c:pt>
              </c:numCache>
            </c:numRef>
          </c:yVal>
          <c:smooth val="0"/>
        </c:ser>
        <c:axId val="45109661"/>
        <c:axId val="3333766"/>
      </c:scatterChart>
      <c:valAx>
        <c:axId val="45109661"/>
        <c:scaling>
          <c:orientation val="minMax"/>
          <c:max val="2005"/>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33766"/>
        <c:crosses val="autoZero"/>
        <c:crossBetween val="midCat"/>
        <c:dispUnits/>
      </c:valAx>
      <c:valAx>
        <c:axId val="3333766"/>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109661"/>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Select Countries, 1980-2005</a:t>
            </a:r>
          </a:p>
        </c:rich>
      </c:tx>
      <c:layout>
        <c:manualLayout>
          <c:xMode val="factor"/>
          <c:yMode val="factor"/>
          <c:x val="0.00425"/>
          <c:y val="0"/>
        </c:manualLayout>
      </c:layout>
      <c:spPr>
        <a:noFill/>
        <a:ln>
          <a:noFill/>
        </a:ln>
      </c:spPr>
    </c:title>
    <c:plotArea>
      <c:layout>
        <c:manualLayout>
          <c:xMode val="edge"/>
          <c:yMode val="edge"/>
          <c:x val="0.0715"/>
          <c:y val="0.14725"/>
          <c:w val="0.9125"/>
          <c:h val="0.75875"/>
        </c:manualLayout>
      </c:layout>
      <c:scatterChart>
        <c:scatterStyle val="lineMarker"/>
        <c:varyColors val="0"/>
        <c:ser>
          <c:idx val="0"/>
          <c:order val="0"/>
          <c:tx>
            <c:v>China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Consumption'!$B$6:$B$31</c:f>
              <c:numCache>
                <c:ptCount val="26"/>
                <c:pt idx="0">
                  <c:v>12.514175430868711</c:v>
                </c:pt>
                <c:pt idx="1">
                  <c:v>12.332198120184346</c:v>
                </c:pt>
                <c:pt idx="2">
                  <c:v>13.165312380158074</c:v>
                </c:pt>
                <c:pt idx="3">
                  <c:v>13.918154001054004</c:v>
                </c:pt>
                <c:pt idx="4">
                  <c:v>15.29867613728492</c:v>
                </c:pt>
                <c:pt idx="5">
                  <c:v>16.476015283326518</c:v>
                </c:pt>
                <c:pt idx="6">
                  <c:v>17.441786031003435</c:v>
                </c:pt>
                <c:pt idx="7">
                  <c:v>18.64066237228208</c:v>
                </c:pt>
                <c:pt idx="8">
                  <c:v>19.925159008964773</c:v>
                </c:pt>
                <c:pt idx="9">
                  <c:v>20.10716352689807</c:v>
                </c:pt>
                <c:pt idx="10">
                  <c:v>20.25780655692278</c:v>
                </c:pt>
                <c:pt idx="11">
                  <c:v>21.04626334637253</c:v>
                </c:pt>
                <c:pt idx="12">
                  <c:v>21.712899269575402</c:v>
                </c:pt>
                <c:pt idx="13">
                  <c:v>22.91037013681563</c:v>
                </c:pt>
                <c:pt idx="14">
                  <c:v>24.95865203194677</c:v>
                </c:pt>
                <c:pt idx="15">
                  <c:v>25.123842323928052</c:v>
                </c:pt>
                <c:pt idx="16">
                  <c:v>25.406964781041875</c:v>
                </c:pt>
                <c:pt idx="17">
                  <c:v>26.890486613541846</c:v>
                </c:pt>
                <c:pt idx="18">
                  <c:v>25.81241440469618</c:v>
                </c:pt>
                <c:pt idx="19">
                  <c:v>25.017102711067942</c:v>
                </c:pt>
                <c:pt idx="20">
                  <c:v>23.97390076025507</c:v>
                </c:pt>
                <c:pt idx="21">
                  <c:v>25.286005214713448</c:v>
                </c:pt>
                <c:pt idx="22">
                  <c:v>28.417810903114763</c:v>
                </c:pt>
                <c:pt idx="23">
                  <c:v>34.662343817808036</c:v>
                </c:pt>
                <c:pt idx="24">
                  <c:v>41.40879408230324</c:v>
                </c:pt>
                <c:pt idx="25">
                  <c:v>46.905466295275666</c:v>
                </c:pt>
              </c:numCache>
            </c:numRef>
          </c:yVal>
          <c:smooth val="0"/>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8080"/>
              </a:solidFill>
              <a:ln>
                <a:solidFill>
                  <a:srgbClr val="FF8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Consumption'!$C$6:$C$31</c:f>
              <c:numCache>
                <c:ptCount val="26"/>
                <c:pt idx="0">
                  <c:v>2.093894383359857</c:v>
                </c:pt>
                <c:pt idx="1">
                  <c:v>2.4482759839313877</c:v>
                </c:pt>
                <c:pt idx="2">
                  <c:v>2.551679363640058</c:v>
                </c:pt>
                <c:pt idx="3">
                  <c:v>2.682044875756829</c:v>
                </c:pt>
                <c:pt idx="4">
                  <c:v>3.1857462256583458</c:v>
                </c:pt>
                <c:pt idx="5">
                  <c:v>3.3127096720215854</c:v>
                </c:pt>
                <c:pt idx="6">
                  <c:v>3.545074721828968</c:v>
                </c:pt>
                <c:pt idx="7">
                  <c:v>3.566152414166593</c:v>
                </c:pt>
                <c:pt idx="8">
                  <c:v>3.7462561372562795</c:v>
                </c:pt>
                <c:pt idx="9">
                  <c:v>4.001795281600315</c:v>
                </c:pt>
                <c:pt idx="10">
                  <c:v>4.170856642533761</c:v>
                </c:pt>
                <c:pt idx="11">
                  <c:v>4.552331786459805</c:v>
                </c:pt>
                <c:pt idx="12">
                  <c:v>4.846592746769212</c:v>
                </c:pt>
                <c:pt idx="13">
                  <c:v>5.148076748869333</c:v>
                </c:pt>
                <c:pt idx="14">
                  <c:v>5.419889131728079</c:v>
                </c:pt>
                <c:pt idx="15">
                  <c:v>6.612928262017645</c:v>
                </c:pt>
                <c:pt idx="16">
                  <c:v>6.030401868426577</c:v>
                </c:pt>
                <c:pt idx="17">
                  <c:v>6.3331968473564375</c:v>
                </c:pt>
                <c:pt idx="18">
                  <c:v>6.527053831485478</c:v>
                </c:pt>
                <c:pt idx="19">
                  <c:v>7.0224721288512</c:v>
                </c:pt>
                <c:pt idx="20">
                  <c:v>7.288624860652799</c:v>
                </c:pt>
                <c:pt idx="21">
                  <c:v>7.5408988765824</c:v>
                </c:pt>
                <c:pt idx="22">
                  <c:v>7.26918307584</c:v>
                </c:pt>
                <c:pt idx="23">
                  <c:v>7.450798243392001</c:v>
                </c:pt>
                <c:pt idx="24">
                  <c:v>8.360499518784</c:v>
                </c:pt>
                <c:pt idx="25">
                  <c:v>8.646105030527998</c:v>
                </c:pt>
              </c:numCache>
            </c:numRef>
          </c:yVal>
          <c:smooth val="0"/>
        </c:ser>
        <c:ser>
          <c:idx val="4"/>
          <c:order val="2"/>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Consumption'!$F$6:$F$31</c:f>
              <c:numCache>
                <c:ptCount val="26"/>
                <c:pt idx="0">
                  <c:v>5.437808339946658</c:v>
                </c:pt>
                <c:pt idx="1">
                  <c:v>5.491161366194781</c:v>
                </c:pt>
                <c:pt idx="2">
                  <c:v>5.498006420171103</c:v>
                </c:pt>
                <c:pt idx="3">
                  <c:v>5.526041845774078</c:v>
                </c:pt>
                <c:pt idx="4">
                  <c:v>5.745750937665727</c:v>
                </c:pt>
                <c:pt idx="5">
                  <c:v>5.709040730900775</c:v>
                </c:pt>
                <c:pt idx="6">
                  <c:v>5.8117825421548615</c:v>
                </c:pt>
                <c:pt idx="7">
                  <c:v>5.688904700921441</c:v>
                </c:pt>
                <c:pt idx="8">
                  <c:v>5.630393962470934</c:v>
                </c:pt>
                <c:pt idx="9">
                  <c:v>5.51743252736295</c:v>
                </c:pt>
                <c:pt idx="10">
                  <c:v>5.354598077524905</c:v>
                </c:pt>
                <c:pt idx="11">
                  <c:v>4.350310857314944</c:v>
                </c:pt>
                <c:pt idx="12">
                  <c:v>3.9586035974813045</c:v>
                </c:pt>
                <c:pt idx="13">
                  <c:v>3.8069157021166746</c:v>
                </c:pt>
                <c:pt idx="14">
                  <c:v>3.6644261361635673</c:v>
                </c:pt>
                <c:pt idx="15">
                  <c:v>3.521230376239781</c:v>
                </c:pt>
                <c:pt idx="16">
                  <c:v>3.462618513440543</c:v>
                </c:pt>
                <c:pt idx="17">
                  <c:v>3.4668978372679717</c:v>
                </c:pt>
                <c:pt idx="18">
                  <c:v>3.3978946723511707</c:v>
                </c:pt>
                <c:pt idx="19">
                  <c:v>3.223023182584917</c:v>
                </c:pt>
                <c:pt idx="20">
                  <c:v>3.4482692893306957</c:v>
                </c:pt>
                <c:pt idx="21">
                  <c:v>3.519547870530902</c:v>
                </c:pt>
                <c:pt idx="22">
                  <c:v>3.4224932250750992</c:v>
                </c:pt>
                <c:pt idx="23">
                  <c:v>3.4396665631552703</c:v>
                </c:pt>
                <c:pt idx="24">
                  <c:v>3.48025703791471</c:v>
                </c:pt>
                <c:pt idx="25">
                  <c:v>3.382283692642289</c:v>
                </c:pt>
              </c:numCache>
            </c:numRef>
          </c:yVal>
          <c:smooth val="0"/>
        </c:ser>
        <c:ser>
          <c:idx val="5"/>
          <c:order val="3"/>
          <c:tx>
            <c:v>United Kingdom</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Consumption'!$G$6:$G$31</c:f>
              <c:numCache>
                <c:ptCount val="26"/>
                <c:pt idx="0">
                  <c:v>2.98343428300764</c:v>
                </c:pt>
                <c:pt idx="1">
                  <c:v>2.9408103862421866</c:v>
                </c:pt>
                <c:pt idx="2">
                  <c:v>2.732464376649525</c:v>
                </c:pt>
                <c:pt idx="3">
                  <c:v>2.776547454204801</c:v>
                </c:pt>
                <c:pt idx="4">
                  <c:v>2.085939449079384</c:v>
                </c:pt>
                <c:pt idx="5">
                  <c:v>2.6524467623178434</c:v>
                </c:pt>
                <c:pt idx="6">
                  <c:v>2.778281261731179</c:v>
                </c:pt>
                <c:pt idx="7">
                  <c:v>2.9438409360491766</c:v>
                </c:pt>
                <c:pt idx="8">
                  <c:v>2.7814733552392785</c:v>
                </c:pt>
                <c:pt idx="9">
                  <c:v>2.8779372435166533</c:v>
                </c:pt>
                <c:pt idx="10">
                  <c:v>2.7237329293392327</c:v>
                </c:pt>
                <c:pt idx="11">
                  <c:v>2.6646326686795256</c:v>
                </c:pt>
                <c:pt idx="12">
                  <c:v>2.343651920011643</c:v>
                </c:pt>
                <c:pt idx="13">
                  <c:v>2.180603947762786</c:v>
                </c:pt>
                <c:pt idx="14">
                  <c:v>1.9988516669079632</c:v>
                </c:pt>
                <c:pt idx="15">
                  <c:v>1.7755024263433916</c:v>
                </c:pt>
                <c:pt idx="16">
                  <c:v>1.710201763654082</c:v>
                </c:pt>
                <c:pt idx="17">
                  <c:v>1.61313050230014</c:v>
                </c:pt>
                <c:pt idx="18">
                  <c:v>1.5564695833494548</c:v>
                </c:pt>
                <c:pt idx="19">
                  <c:v>1.3835225153955883</c:v>
                </c:pt>
                <c:pt idx="20">
                  <c:v>1.4036080373453887</c:v>
                </c:pt>
                <c:pt idx="21">
                  <c:v>1.5836050277406448</c:v>
                </c:pt>
                <c:pt idx="22">
                  <c:v>1.4566164132470802</c:v>
                </c:pt>
                <c:pt idx="23">
                  <c:v>1.5770161990819322</c:v>
                </c:pt>
                <c:pt idx="24">
                  <c:v>1.5180859993283684</c:v>
                </c:pt>
                <c:pt idx="25">
                  <c:v>1.5504840527179626</c:v>
                </c:pt>
              </c:numCache>
            </c:numRef>
          </c:yVal>
          <c:smooth val="0"/>
        </c:ser>
        <c:ser>
          <c:idx val="6"/>
          <c:order val="4"/>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Consumption'!$H$6:$H$31</c:f>
              <c:numCache>
                <c:ptCount val="26"/>
                <c:pt idx="0">
                  <c:v>15.387791</c:v>
                </c:pt>
                <c:pt idx="1">
                  <c:v>15.89158</c:v>
                </c:pt>
                <c:pt idx="2">
                  <c:v>15.299931</c:v>
                </c:pt>
                <c:pt idx="3">
                  <c:v>15.878818</c:v>
                </c:pt>
                <c:pt idx="4">
                  <c:v>17.05914</c:v>
                </c:pt>
                <c:pt idx="5">
                  <c:v>17.464937</c:v>
                </c:pt>
                <c:pt idx="6">
                  <c:v>17.243665</c:v>
                </c:pt>
                <c:pt idx="7">
                  <c:v>18.017081</c:v>
                </c:pt>
                <c:pt idx="8">
                  <c:v>18.885868</c:v>
                </c:pt>
                <c:pt idx="9">
                  <c:v>19.100167</c:v>
                </c:pt>
                <c:pt idx="10">
                  <c:v>19.177421</c:v>
                </c:pt>
                <c:pt idx="11">
                  <c:v>19.001367</c:v>
                </c:pt>
                <c:pt idx="12">
                  <c:v>19.157092</c:v>
                </c:pt>
                <c:pt idx="13">
                  <c:v>19.862254</c:v>
                </c:pt>
                <c:pt idx="14">
                  <c:v>19.967793</c:v>
                </c:pt>
                <c:pt idx="15">
                  <c:v>20.149785</c:v>
                </c:pt>
                <c:pt idx="16">
                  <c:v>21.02473</c:v>
                </c:pt>
                <c:pt idx="17">
                  <c:v>21.491861</c:v>
                </c:pt>
                <c:pt idx="18">
                  <c:v>21.722828</c:v>
                </c:pt>
                <c:pt idx="19">
                  <c:v>21.680229</c:v>
                </c:pt>
                <c:pt idx="20">
                  <c:v>22.644876</c:v>
                </c:pt>
                <c:pt idx="21">
                  <c:v>21.943532</c:v>
                </c:pt>
                <c:pt idx="22">
                  <c:v>21.964749</c:v>
                </c:pt>
                <c:pt idx="23">
                  <c:v>22.371446</c:v>
                </c:pt>
                <c:pt idx="24">
                  <c:v>22.603934</c:v>
                </c:pt>
                <c:pt idx="25">
                  <c:v>22.829451</c:v>
                </c:pt>
              </c:numCache>
            </c:numRef>
          </c:yVal>
          <c:smooth val="0"/>
        </c:ser>
        <c:axId val="30003895"/>
        <c:axId val="1599600"/>
      </c:scatterChart>
      <c:valAx>
        <c:axId val="30003895"/>
        <c:scaling>
          <c:orientation val="minMax"/>
          <c:max val="2010"/>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9600"/>
        <c:crosses val="autoZero"/>
        <c:crossBetween val="midCat"/>
        <c:dispUnits/>
      </c:valAx>
      <c:valAx>
        <c:axId val="1599600"/>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003895"/>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0.42275</cdr:x>
      <cdr:y>0.9425</cdr:y>
    </cdr:from>
    <cdr:to>
      <cdr:x>0.571</cdr:x>
      <cdr:y>0.98275</cdr:y>
    </cdr:to>
    <cdr:sp>
      <cdr:nvSpPr>
        <cdr:cNvPr id="1" name="Text Box 1"/>
        <cdr:cNvSpPr txBox="1">
          <a:spLocks noChangeArrowheads="1"/>
        </cdr:cNvSpPr>
      </cdr:nvSpPr>
      <cdr:spPr>
        <a:xfrm>
          <a:off x="25050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0.41575</cdr:x>
      <cdr:y>0.9425</cdr:y>
    </cdr:from>
    <cdr:to>
      <cdr:x>0.564</cdr:x>
      <cdr:y>0.98275</cdr:y>
    </cdr:to>
    <cdr:sp>
      <cdr:nvSpPr>
        <cdr:cNvPr id="1" name="Text Box 1"/>
        <cdr:cNvSpPr txBox="1">
          <a:spLocks noChangeArrowheads="1"/>
        </cdr:cNvSpPr>
      </cdr:nvSpPr>
      <cdr:spPr>
        <a:xfrm>
          <a:off x="24669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dr:relSizeAnchor xmlns:cdr="http://schemas.openxmlformats.org/drawingml/2006/chartDrawing">
    <cdr:from>
      <cdr:x>0.83675</cdr:x>
      <cdr:y>0.187</cdr:y>
    </cdr:from>
    <cdr:to>
      <cdr:x>0.91275</cdr:x>
      <cdr:y>0.22525</cdr:y>
    </cdr:to>
    <cdr:sp>
      <cdr:nvSpPr>
        <cdr:cNvPr id="2" name="Text Box 2"/>
        <cdr:cNvSpPr txBox="1">
          <a:spLocks noChangeArrowheads="1"/>
        </cdr:cNvSpPr>
      </cdr:nvSpPr>
      <cdr:spPr>
        <a:xfrm>
          <a:off x="4962525" y="933450"/>
          <a:ext cx="44767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China</a:t>
          </a:r>
        </a:p>
      </cdr:txBody>
    </cdr:sp>
  </cdr:relSizeAnchor>
  <cdr:relSizeAnchor xmlns:cdr="http://schemas.openxmlformats.org/drawingml/2006/chartDrawing">
    <cdr:from>
      <cdr:x>0.83675</cdr:x>
      <cdr:y>0.80725</cdr:y>
    </cdr:from>
    <cdr:to>
      <cdr:x>1</cdr:x>
      <cdr:y>0.8455</cdr:y>
    </cdr:to>
    <cdr:sp>
      <cdr:nvSpPr>
        <cdr:cNvPr id="3" name="Text Box 4"/>
        <cdr:cNvSpPr txBox="1">
          <a:spLocks noChangeArrowheads="1"/>
        </cdr:cNvSpPr>
      </cdr:nvSpPr>
      <cdr:spPr>
        <a:xfrm>
          <a:off x="4962525" y="4048125"/>
          <a:ext cx="10382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Kingdom</a:t>
          </a:r>
        </a:p>
      </cdr:txBody>
    </cdr:sp>
  </cdr:relSizeAnchor>
  <cdr:relSizeAnchor xmlns:cdr="http://schemas.openxmlformats.org/drawingml/2006/chartDrawing">
    <cdr:from>
      <cdr:x>0.83675</cdr:x>
      <cdr:y>0.78075</cdr:y>
    </cdr:from>
    <cdr:to>
      <cdr:x>0.9455</cdr:x>
      <cdr:y>0.81875</cdr:y>
    </cdr:to>
    <cdr:sp>
      <cdr:nvSpPr>
        <cdr:cNvPr id="4" name="Text Box 5"/>
        <cdr:cNvSpPr txBox="1">
          <a:spLocks noChangeArrowheads="1"/>
        </cdr:cNvSpPr>
      </cdr:nvSpPr>
      <cdr:spPr>
        <a:xfrm>
          <a:off x="4962525" y="3914775"/>
          <a:ext cx="647700"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Germany</a:t>
          </a:r>
        </a:p>
      </cdr:txBody>
    </cdr:sp>
  </cdr:relSizeAnchor>
  <cdr:relSizeAnchor xmlns:cdr="http://schemas.openxmlformats.org/drawingml/2006/chartDrawing">
    <cdr:from>
      <cdr:x>0.83675</cdr:x>
      <cdr:y>0.70825</cdr:y>
    </cdr:from>
    <cdr:to>
      <cdr:x>0.902</cdr:x>
      <cdr:y>0.7465</cdr:y>
    </cdr:to>
    <cdr:sp>
      <cdr:nvSpPr>
        <cdr:cNvPr id="5" name="Text Box 7"/>
        <cdr:cNvSpPr txBox="1">
          <a:spLocks noChangeArrowheads="1"/>
        </cdr:cNvSpPr>
      </cdr:nvSpPr>
      <cdr:spPr>
        <a:xfrm>
          <a:off x="4962525" y="3552825"/>
          <a:ext cx="3905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India</a:t>
          </a:r>
        </a:p>
      </cdr:txBody>
    </cdr:sp>
  </cdr:relSizeAnchor>
  <cdr:relSizeAnchor xmlns:cdr="http://schemas.openxmlformats.org/drawingml/2006/chartDrawing">
    <cdr:from>
      <cdr:x>0.8215</cdr:x>
      <cdr:y>0.5255</cdr:y>
    </cdr:from>
    <cdr:to>
      <cdr:x>0.97175</cdr:x>
      <cdr:y>0.5645</cdr:y>
    </cdr:to>
    <cdr:sp>
      <cdr:nvSpPr>
        <cdr:cNvPr id="6" name="Text Box 8"/>
        <cdr:cNvSpPr txBox="1">
          <a:spLocks noChangeArrowheads="1"/>
        </cdr:cNvSpPr>
      </cdr:nvSpPr>
      <cdr:spPr>
        <a:xfrm>
          <a:off x="4867275" y="2628900"/>
          <a:ext cx="895350" cy="20002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States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4</xdr:row>
      <xdr:rowOff>133350</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4</xdr:row>
      <xdr:rowOff>66675</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PB3/data.htm"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8.8515625" defaultRowHeight="12.75"/>
  <cols>
    <col min="1" max="1" width="92.140625" style="0" customWidth="1"/>
  </cols>
  <sheetData>
    <row r="1" ht="12">
      <c r="A1" s="6" t="s">
        <v>20</v>
      </c>
    </row>
    <row r="2" ht="12">
      <c r="A2" s="20"/>
    </row>
    <row r="3" spans="1:9" s="213" customFormat="1" ht="12">
      <c r="A3" s="222" t="s">
        <v>21</v>
      </c>
      <c r="B3"/>
      <c r="C3"/>
      <c r="D3"/>
      <c r="E3"/>
      <c r="F3"/>
      <c r="G3"/>
      <c r="H3"/>
      <c r="I3"/>
    </row>
    <row r="4" ht="12">
      <c r="A4" s="20" t="s">
        <v>15</v>
      </c>
    </row>
    <row r="5" ht="12">
      <c r="A5" s="224" t="s">
        <v>16</v>
      </c>
    </row>
    <row r="6" ht="12">
      <c r="A6" s="222" t="s">
        <v>53</v>
      </c>
    </row>
    <row r="7" ht="12">
      <c r="A7" s="222" t="s">
        <v>45</v>
      </c>
    </row>
    <row r="8" ht="12">
      <c r="A8" s="222" t="s">
        <v>43</v>
      </c>
    </row>
    <row r="9" ht="12">
      <c r="A9" s="222" t="s">
        <v>360</v>
      </c>
    </row>
    <row r="10" ht="12.75" customHeight="1">
      <c r="A10" s="230" t="s">
        <v>37</v>
      </c>
    </row>
    <row r="11" ht="12">
      <c r="A11" s="223" t="s">
        <v>22</v>
      </c>
    </row>
    <row r="12" ht="12">
      <c r="A12" s="222" t="s">
        <v>23</v>
      </c>
    </row>
    <row r="13" ht="12">
      <c r="A13" s="222"/>
    </row>
    <row r="15" ht="12">
      <c r="A15" s="20" t="s">
        <v>18</v>
      </c>
    </row>
    <row r="16" ht="12">
      <c r="A16" s="222" t="s">
        <v>19</v>
      </c>
    </row>
    <row r="18" ht="39" customHeight="1">
      <c r="A18" s="229" t="s">
        <v>0</v>
      </c>
    </row>
  </sheetData>
  <hyperlinks>
    <hyperlink ref="A9" location="'Lighting Electricity Savings 1'!A1" display="World Electricity Consumption for Lighting by Sector and Potential Electricity Savings, 2005"/>
    <hyperlink ref="A6" location="'Energy Demand'!A1" display="World Primary Energy Demand, 2006, and IEA Projection for 2020"/>
    <hyperlink ref="A7" location="'Electricity Demand'!A1" display="World Electricity Demand, 2006, and IEA Projection for 2020"/>
    <hyperlink ref="A8" location="'Carbon Dioxide Emissions'!A1" display="World Carbon Dioxide Emissions from Fossil Fuel Combustion, 2006, and IEA Projection for 2020"/>
    <hyperlink ref="A11" location="'LEED - Existing Buildings'!A1" display="U.S. Green Building Council LEED Certification Checklist for Existing Buildings"/>
    <hyperlink ref="A12" location="'LEED - New Buildings'!A1" display="U.S. Green Building Council LEED Certification Checklist for New Buildings"/>
    <hyperlink ref="A3" location="'Coal Consumption'!A1" display="World Coal Consumption and Coal Consumption by Country, 1980-2005"/>
    <hyperlink ref="A16" r:id="rId1" display="http://www.earthpolicy.org/Books/PB3/data.htm"/>
    <hyperlink ref="A10" location="'Lighting Electricity Savings 2'!A1" display="Potential Worldwide Electricity Savings by Switching to More-Efficient Lighting and Implementing System Control Technologies, 2005"/>
  </hyperlinks>
  <printOptions/>
  <pageMargins left="0.5" right="0.5" top="1" bottom="1" header="0.5" footer="0.5"/>
  <pageSetup horizontalDpi="600" verticalDpi="600" orientation="portrait" scale="81"/>
</worksheet>
</file>

<file path=xl/worksheets/sheet2.xml><?xml version="1.0" encoding="utf-8"?>
<worksheet xmlns="http://schemas.openxmlformats.org/spreadsheetml/2006/main" xmlns:r="http://schemas.openxmlformats.org/officeDocument/2006/relationships">
  <dimension ref="A1:I43"/>
  <sheetViews>
    <sheetView workbookViewId="0" topLeftCell="A1">
      <selection activeCell="A1" sqref="A1:I1"/>
    </sheetView>
  </sheetViews>
  <sheetFormatPr defaultColWidth="9.140625" defaultRowHeight="12.75"/>
  <cols>
    <col min="1" max="1" width="10.00390625" style="4" customWidth="1"/>
    <col min="2" max="9" width="8.7109375" style="4" customWidth="1"/>
    <col min="10" max="16384" width="9.140625" style="5" customWidth="1"/>
  </cols>
  <sheetData>
    <row r="1" spans="1:9" ht="12">
      <c r="A1" s="233" t="s">
        <v>21</v>
      </c>
      <c r="B1" s="233"/>
      <c r="C1" s="233"/>
      <c r="D1" s="233"/>
      <c r="E1" s="233"/>
      <c r="F1" s="233"/>
      <c r="G1" s="233"/>
      <c r="H1" s="233"/>
      <c r="I1" s="233"/>
    </row>
    <row r="2" s="6" customFormat="1" ht="12"/>
    <row r="3" spans="1:9" s="6" customFormat="1" ht="24">
      <c r="A3" s="10" t="s">
        <v>62</v>
      </c>
      <c r="B3" s="7" t="s">
        <v>63</v>
      </c>
      <c r="C3" s="8" t="s">
        <v>64</v>
      </c>
      <c r="D3" s="7" t="s">
        <v>65</v>
      </c>
      <c r="E3" s="7" t="s">
        <v>66</v>
      </c>
      <c r="F3" s="7" t="s">
        <v>67</v>
      </c>
      <c r="G3" s="7" t="s">
        <v>68</v>
      </c>
      <c r="H3" s="7" t="s">
        <v>69</v>
      </c>
      <c r="I3" s="7" t="s">
        <v>70</v>
      </c>
    </row>
    <row r="4" spans="2:9" s="2" customFormat="1" ht="12.75" customHeight="1">
      <c r="B4" s="234" t="s">
        <v>363</v>
      </c>
      <c r="C4" s="235"/>
      <c r="D4" s="235"/>
      <c r="E4" s="235"/>
      <c r="F4" s="235"/>
      <c r="G4" s="235"/>
      <c r="H4" s="235"/>
      <c r="I4" s="235"/>
    </row>
    <row r="5" spans="1:9" s="2" customFormat="1" ht="12">
      <c r="A5" s="9"/>
      <c r="B5" s="9"/>
      <c r="C5" s="9"/>
      <c r="D5" s="9"/>
      <c r="E5" s="9"/>
      <c r="F5" s="9"/>
      <c r="G5" s="9"/>
      <c r="H5" s="9"/>
      <c r="I5" s="9"/>
    </row>
    <row r="6" spans="1:9" s="2" customFormat="1" ht="12">
      <c r="A6" s="3">
        <v>1980</v>
      </c>
      <c r="B6" s="195">
        <v>12.514175430868711</v>
      </c>
      <c r="C6" s="195">
        <v>2.093894383359857</v>
      </c>
      <c r="D6" s="195">
        <v>2.099595067024387</v>
      </c>
      <c r="E6" s="195">
        <v>1.2868059734693496</v>
      </c>
      <c r="F6" s="190">
        <v>5.437808339946658</v>
      </c>
      <c r="G6" s="195">
        <v>2.98343428300764</v>
      </c>
      <c r="H6" s="195">
        <v>15.387791</v>
      </c>
      <c r="I6" s="195">
        <v>70.25604086463696</v>
      </c>
    </row>
    <row r="7" spans="1:9" s="2" customFormat="1" ht="12">
      <c r="A7" s="3">
        <v>1981</v>
      </c>
      <c r="B7" s="195">
        <v>12.332198120184346</v>
      </c>
      <c r="C7" s="195">
        <v>2.4482759839313877</v>
      </c>
      <c r="D7" s="195">
        <v>2.276373135933863</v>
      </c>
      <c r="E7" s="195">
        <v>1.1588646060719494</v>
      </c>
      <c r="F7" s="190">
        <v>5.491161366194781</v>
      </c>
      <c r="G7" s="195">
        <v>2.9408103862421866</v>
      </c>
      <c r="H7" s="195">
        <v>15.89158</v>
      </c>
      <c r="I7" s="195">
        <v>71.42938788549942</v>
      </c>
    </row>
    <row r="8" spans="1:9" s="2" customFormat="1" ht="12">
      <c r="A8" s="3">
        <v>1982</v>
      </c>
      <c r="B8" s="195">
        <v>13.165312380158074</v>
      </c>
      <c r="C8" s="195">
        <v>2.551679363640058</v>
      </c>
      <c r="D8" s="195">
        <v>2.228853968287848</v>
      </c>
      <c r="E8" s="195">
        <v>1.1757017936920666</v>
      </c>
      <c r="F8" s="190">
        <v>5.498006420171103</v>
      </c>
      <c r="G8" s="195">
        <v>2.732464376649525</v>
      </c>
      <c r="H8" s="195">
        <v>15.299931</v>
      </c>
      <c r="I8" s="195">
        <v>72.6703249505986</v>
      </c>
    </row>
    <row r="9" spans="1:9" s="2" customFormat="1" ht="12">
      <c r="A9" s="3">
        <v>1983</v>
      </c>
      <c r="B9" s="195">
        <v>13.918154001054004</v>
      </c>
      <c r="C9" s="195">
        <v>2.682044875756829</v>
      </c>
      <c r="D9" s="195">
        <v>2.1296404280224395</v>
      </c>
      <c r="E9" s="195">
        <v>1.0688623926307397</v>
      </c>
      <c r="F9" s="190">
        <v>5.526041845774078</v>
      </c>
      <c r="G9" s="195">
        <v>2.776547454204801</v>
      </c>
      <c r="H9" s="195">
        <v>15.878818</v>
      </c>
      <c r="I9" s="195">
        <v>74.59093071301314</v>
      </c>
    </row>
    <row r="10" spans="1:9" s="2" customFormat="1" ht="12">
      <c r="A10" s="3">
        <v>1984</v>
      </c>
      <c r="B10" s="195">
        <v>15.29867613728492</v>
      </c>
      <c r="C10" s="195">
        <v>3.1857462256583458</v>
      </c>
      <c r="D10" s="195">
        <v>2.3963394874274173</v>
      </c>
      <c r="E10" s="195">
        <v>1.0108283682473913</v>
      </c>
      <c r="F10" s="190">
        <v>5.745750937665727</v>
      </c>
      <c r="G10" s="195">
        <v>2.085939449079384</v>
      </c>
      <c r="H10" s="195">
        <v>17.05914</v>
      </c>
      <c r="I10" s="195">
        <v>78.9522357523587</v>
      </c>
    </row>
    <row r="11" spans="1:9" s="2" customFormat="1" ht="12">
      <c r="A11" s="3">
        <v>1985</v>
      </c>
      <c r="B11" s="195">
        <v>16.476015283326518</v>
      </c>
      <c r="C11" s="195">
        <v>3.3127096720215854</v>
      </c>
      <c r="D11" s="195">
        <v>2.527276021079283</v>
      </c>
      <c r="E11" s="195">
        <v>0.976760392894633</v>
      </c>
      <c r="F11" s="190">
        <v>5.709040730900775</v>
      </c>
      <c r="G11" s="195">
        <v>2.6524467623178434</v>
      </c>
      <c r="H11" s="195">
        <v>17.464937</v>
      </c>
      <c r="I11" s="195">
        <v>82.44482194669821</v>
      </c>
    </row>
    <row r="12" spans="1:9" s="2" customFormat="1" ht="12">
      <c r="A12" s="3">
        <v>1986</v>
      </c>
      <c r="B12" s="195">
        <v>17.441786031003435</v>
      </c>
      <c r="C12" s="195">
        <v>3.545074721828968</v>
      </c>
      <c r="D12" s="195">
        <v>2.3074854437029146</v>
      </c>
      <c r="E12" s="195">
        <v>0.7939293616834586</v>
      </c>
      <c r="F12" s="190">
        <v>5.8117825421548615</v>
      </c>
      <c r="G12" s="195">
        <v>2.778281261731179</v>
      </c>
      <c r="H12" s="195">
        <v>17.243665</v>
      </c>
      <c r="I12" s="195">
        <v>83.80115895459875</v>
      </c>
    </row>
    <row r="13" spans="1:9" s="2" customFormat="1" ht="12">
      <c r="A13" s="3">
        <v>1987</v>
      </c>
      <c r="B13" s="195">
        <v>18.64066237228208</v>
      </c>
      <c r="C13" s="195">
        <v>3.566152414166593</v>
      </c>
      <c r="D13" s="195">
        <v>2.365722884215313</v>
      </c>
      <c r="E13" s="195">
        <v>0.7017194458857162</v>
      </c>
      <c r="F13" s="190">
        <v>5.688904700921441</v>
      </c>
      <c r="G13" s="195">
        <v>2.9438409360491766</v>
      </c>
      <c r="H13" s="195">
        <v>18.017081</v>
      </c>
      <c r="I13" s="195">
        <v>86.3985112325752</v>
      </c>
    </row>
    <row r="14" spans="1:9" s="2" customFormat="1" ht="12">
      <c r="A14" s="3">
        <v>1988</v>
      </c>
      <c r="B14" s="195">
        <v>19.925159008964773</v>
      </c>
      <c r="C14" s="195">
        <v>3.7462561372562795</v>
      </c>
      <c r="D14" s="195">
        <v>2.6409886167612835</v>
      </c>
      <c r="E14" s="195">
        <v>0.5439695885523638</v>
      </c>
      <c r="F14" s="190">
        <v>5.630393962470934</v>
      </c>
      <c r="G14" s="195">
        <v>2.7814733552392785</v>
      </c>
      <c r="H14" s="195">
        <v>18.885868</v>
      </c>
      <c r="I14" s="195">
        <v>88.95154011608915</v>
      </c>
    </row>
    <row r="15" spans="1:9" s="2" customFormat="1" ht="12">
      <c r="A15" s="3">
        <v>1989</v>
      </c>
      <c r="B15" s="195">
        <v>20.10716352689807</v>
      </c>
      <c r="C15" s="195">
        <v>4.001795281600315</v>
      </c>
      <c r="D15" s="195">
        <v>2.647031382914636</v>
      </c>
      <c r="E15" s="195">
        <v>0.7379366814718102</v>
      </c>
      <c r="F15" s="190">
        <v>5.51743252736295</v>
      </c>
      <c r="G15" s="195">
        <v>2.8779372435166533</v>
      </c>
      <c r="H15" s="195">
        <v>19.100167</v>
      </c>
      <c r="I15" s="195">
        <v>89.03779402961021</v>
      </c>
    </row>
    <row r="16" spans="1:9" s="2" customFormat="1" ht="12">
      <c r="A16" s="3">
        <v>1990</v>
      </c>
      <c r="B16" s="195">
        <v>20.25780655692278</v>
      </c>
      <c r="C16" s="195">
        <v>4.170856642533761</v>
      </c>
      <c r="D16" s="195">
        <v>2.7390518072008954</v>
      </c>
      <c r="E16" s="195">
        <v>0.7664180282141003</v>
      </c>
      <c r="F16" s="190">
        <v>5.354598077524905</v>
      </c>
      <c r="G16" s="195">
        <v>2.7237329293392327</v>
      </c>
      <c r="H16" s="195">
        <v>19.177421</v>
      </c>
      <c r="I16" s="195">
        <v>89.22970175022017</v>
      </c>
    </row>
    <row r="17" spans="1:9" s="2" customFormat="1" ht="12">
      <c r="A17" s="3">
        <v>1991</v>
      </c>
      <c r="B17" s="195">
        <v>21.04626334637253</v>
      </c>
      <c r="C17" s="195">
        <v>4.552331786459805</v>
      </c>
      <c r="D17" s="195">
        <v>2.7823398608905068</v>
      </c>
      <c r="E17" s="195">
        <v>0.8106933545770777</v>
      </c>
      <c r="F17" s="190">
        <v>4.350310857314944</v>
      </c>
      <c r="G17" s="195">
        <v>2.6646326686795256</v>
      </c>
      <c r="H17" s="195">
        <v>19.001367</v>
      </c>
      <c r="I17" s="195">
        <v>86.04853940106713</v>
      </c>
    </row>
    <row r="18" spans="1:9" s="2" customFormat="1" ht="12">
      <c r="A18" s="3">
        <v>1992</v>
      </c>
      <c r="B18" s="195">
        <v>21.712899269575402</v>
      </c>
      <c r="C18" s="195">
        <v>4.846592746769212</v>
      </c>
      <c r="D18" s="195">
        <v>2.67880455214908</v>
      </c>
      <c r="E18" s="195">
        <v>0.675864389026843</v>
      </c>
      <c r="F18" s="190">
        <v>3.9586035974813045</v>
      </c>
      <c r="G18" s="195">
        <v>2.343651920011643</v>
      </c>
      <c r="H18" s="195">
        <v>19.157092</v>
      </c>
      <c r="I18" s="195">
        <v>85.45640924990424</v>
      </c>
    </row>
    <row r="19" spans="1:9" s="2" customFormat="1" ht="12">
      <c r="A19" s="3">
        <v>1993</v>
      </c>
      <c r="B19" s="195">
        <v>22.91037013681563</v>
      </c>
      <c r="C19" s="195">
        <v>5.148076748869333</v>
      </c>
      <c r="D19" s="195">
        <v>2.6770213530938114</v>
      </c>
      <c r="E19" s="195">
        <v>0.57626499653268</v>
      </c>
      <c r="F19" s="190">
        <v>3.8069157021166746</v>
      </c>
      <c r="G19" s="195">
        <v>2.180603947762786</v>
      </c>
      <c r="H19" s="195">
        <v>19.862254</v>
      </c>
      <c r="I19" s="195">
        <v>86.69464205184589</v>
      </c>
    </row>
    <row r="20" spans="1:9" s="2" customFormat="1" ht="12">
      <c r="A20" s="3">
        <v>1994</v>
      </c>
      <c r="B20" s="195">
        <v>24.95865203194677</v>
      </c>
      <c r="C20" s="195">
        <v>5.419889131728079</v>
      </c>
      <c r="D20" s="195">
        <v>2.8692107123279302</v>
      </c>
      <c r="E20" s="195">
        <v>0.5451535708219065</v>
      </c>
      <c r="F20" s="190">
        <v>3.6644261361635673</v>
      </c>
      <c r="G20" s="195">
        <v>1.9988516669079632</v>
      </c>
      <c r="H20" s="195">
        <v>19.967793</v>
      </c>
      <c r="I20" s="195">
        <v>87.53039135081491</v>
      </c>
    </row>
    <row r="21" spans="1:9" s="2" customFormat="1" ht="12">
      <c r="A21" s="3">
        <v>1995</v>
      </c>
      <c r="B21" s="195">
        <v>25.123842323928052</v>
      </c>
      <c r="C21" s="195">
        <v>6.612928262017645</v>
      </c>
      <c r="D21" s="195">
        <v>2.9624315222688375</v>
      </c>
      <c r="E21" s="195">
        <v>0.5736361077848867</v>
      </c>
      <c r="F21" s="190">
        <v>3.521230376239781</v>
      </c>
      <c r="G21" s="195">
        <v>1.7755024263433916</v>
      </c>
      <c r="H21" s="195">
        <v>20.149785</v>
      </c>
      <c r="I21" s="195">
        <v>88.46598598116285</v>
      </c>
    </row>
    <row r="22" spans="1:9" s="2" customFormat="1" ht="12">
      <c r="A22" s="3">
        <v>1996</v>
      </c>
      <c r="B22" s="195">
        <v>25.406964781041875</v>
      </c>
      <c r="C22" s="195">
        <v>6.030401868426577</v>
      </c>
      <c r="D22" s="195">
        <v>2.998914292536016</v>
      </c>
      <c r="E22" s="195">
        <v>0.6197609319248881</v>
      </c>
      <c r="F22" s="190">
        <v>3.462618513440543</v>
      </c>
      <c r="G22" s="195">
        <v>1.710201763654082</v>
      </c>
      <c r="H22" s="195">
        <v>21.02473</v>
      </c>
      <c r="I22" s="195">
        <v>90.1330829537792</v>
      </c>
    </row>
    <row r="23" spans="1:9" s="2" customFormat="1" ht="12">
      <c r="A23" s="3">
        <v>1997</v>
      </c>
      <c r="B23" s="195">
        <v>26.890486613541846</v>
      </c>
      <c r="C23" s="195">
        <v>6.3331968473564375</v>
      </c>
      <c r="D23" s="195">
        <v>3.293259008700216</v>
      </c>
      <c r="E23" s="195">
        <v>0.5604855370135762</v>
      </c>
      <c r="F23" s="190">
        <v>3.4668978372679717</v>
      </c>
      <c r="G23" s="195">
        <v>1.61313050230014</v>
      </c>
      <c r="H23" s="195">
        <v>21.491861</v>
      </c>
      <c r="I23" s="195">
        <v>92.54801179777294</v>
      </c>
    </row>
    <row r="24" spans="1:9" s="2" customFormat="1" ht="12">
      <c r="A24" s="3">
        <v>1998</v>
      </c>
      <c r="B24" s="195">
        <v>25.81241440469618</v>
      </c>
      <c r="C24" s="195">
        <v>6.527053831485478</v>
      </c>
      <c r="D24" s="195">
        <v>3.114811487671691</v>
      </c>
      <c r="E24" s="195">
        <v>0.6662092890235036</v>
      </c>
      <c r="F24" s="190">
        <v>3.3978946723511707</v>
      </c>
      <c r="G24" s="195">
        <v>1.5564695833494548</v>
      </c>
      <c r="H24" s="195">
        <v>21.722828</v>
      </c>
      <c r="I24" s="195">
        <v>90.81016920977135</v>
      </c>
    </row>
    <row r="25" spans="1:9" s="2" customFormat="1" ht="12">
      <c r="A25" s="3">
        <v>1999</v>
      </c>
      <c r="B25" s="195">
        <v>25.017102711067942</v>
      </c>
      <c r="C25" s="195">
        <v>7.0224721288512</v>
      </c>
      <c r="D25" s="195">
        <v>3.400251028631532</v>
      </c>
      <c r="E25" s="195">
        <v>0.5972353328255999</v>
      </c>
      <c r="F25" s="190">
        <v>3.223023182584917</v>
      </c>
      <c r="G25" s="195">
        <v>1.3835225153955883</v>
      </c>
      <c r="H25" s="195">
        <v>21.680229</v>
      </c>
      <c r="I25" s="195">
        <v>91.73656686233079</v>
      </c>
    </row>
    <row r="26" spans="1:9" s="2" customFormat="1" ht="12">
      <c r="A26" s="3">
        <v>2000</v>
      </c>
      <c r="B26" s="195">
        <v>23.97390076025507</v>
      </c>
      <c r="C26" s="195">
        <v>7.288624860652799</v>
      </c>
      <c r="D26" s="195">
        <v>3.93928455519233</v>
      </c>
      <c r="E26" s="195">
        <v>0.5782230330239998</v>
      </c>
      <c r="F26" s="190">
        <v>3.4482692893306957</v>
      </c>
      <c r="G26" s="195">
        <v>1.4036080373453887</v>
      </c>
      <c r="H26" s="195">
        <v>22.644876</v>
      </c>
      <c r="I26" s="195">
        <v>93.53732240375277</v>
      </c>
    </row>
    <row r="27" spans="1:9" s="2" customFormat="1" ht="12">
      <c r="A27" s="3">
        <v>2001</v>
      </c>
      <c r="B27" s="195">
        <v>25.286005214713448</v>
      </c>
      <c r="C27" s="195">
        <v>7.5408988765824</v>
      </c>
      <c r="D27" s="195">
        <v>4.037274179415956</v>
      </c>
      <c r="E27" s="195">
        <v>0.4832544614015999</v>
      </c>
      <c r="F27" s="190">
        <v>3.519547870530902</v>
      </c>
      <c r="G27" s="195">
        <v>1.5836050277406448</v>
      </c>
      <c r="H27" s="195">
        <v>21.943532</v>
      </c>
      <c r="I27" s="195">
        <v>95.07723903196279</v>
      </c>
    </row>
    <row r="28" spans="1:9" s="2" customFormat="1" ht="12">
      <c r="A28" s="3">
        <v>2002</v>
      </c>
      <c r="B28" s="195">
        <v>28.417810903114763</v>
      </c>
      <c r="C28" s="195">
        <v>7.26918307584</v>
      </c>
      <c r="D28" s="195">
        <v>4.1949044755967995</v>
      </c>
      <c r="E28" s="195">
        <v>0.523126392768</v>
      </c>
      <c r="F28" s="190">
        <v>3.4224932250750992</v>
      </c>
      <c r="G28" s="195">
        <v>1.4566164132470802</v>
      </c>
      <c r="H28" s="195">
        <v>21.964749</v>
      </c>
      <c r="I28" s="195">
        <v>98.35561603299655</v>
      </c>
    </row>
    <row r="29" spans="1:9" s="2" customFormat="1" ht="12">
      <c r="A29" s="3">
        <v>2003</v>
      </c>
      <c r="B29" s="195">
        <v>34.662343817808036</v>
      </c>
      <c r="C29" s="195">
        <v>7.450798243392001</v>
      </c>
      <c r="D29" s="195">
        <v>4.3371701033472</v>
      </c>
      <c r="E29" s="195">
        <v>0.5580564154367998</v>
      </c>
      <c r="F29" s="190">
        <v>3.4396665631552703</v>
      </c>
      <c r="G29" s="195">
        <v>1.5770161990819322</v>
      </c>
      <c r="H29" s="195">
        <v>22.371446</v>
      </c>
      <c r="I29" s="195">
        <v>107.03303762064272</v>
      </c>
    </row>
    <row r="30" spans="1:9" s="2" customFormat="1" ht="12">
      <c r="A30" s="3">
        <v>2004</v>
      </c>
      <c r="B30" s="195">
        <v>41.40879408230324</v>
      </c>
      <c r="C30" s="195">
        <v>8.360499518784</v>
      </c>
      <c r="D30" s="195">
        <v>4.765059325017599</v>
      </c>
      <c r="E30" s="195">
        <v>0.5280456779136</v>
      </c>
      <c r="F30" s="190">
        <v>3.48025703791471</v>
      </c>
      <c r="G30" s="195">
        <v>1.5180859993283684</v>
      </c>
      <c r="H30" s="195">
        <v>22.603934</v>
      </c>
      <c r="I30" s="195">
        <v>116.16446735650332</v>
      </c>
    </row>
    <row r="31" spans="1:9" s="2" customFormat="1" ht="12">
      <c r="A31" s="3">
        <v>2005</v>
      </c>
      <c r="B31" s="195">
        <v>46.905466295275666</v>
      </c>
      <c r="C31" s="195">
        <v>8.646105030527998</v>
      </c>
      <c r="D31" s="195">
        <v>4.596432776140801</v>
      </c>
      <c r="E31" s="195">
        <v>0.5534613845375999</v>
      </c>
      <c r="F31" s="191">
        <v>3.382283692642289</v>
      </c>
      <c r="G31" s="195">
        <v>1.5504840527179626</v>
      </c>
      <c r="H31" s="195">
        <v>22.829451</v>
      </c>
      <c r="I31" s="195">
        <v>122.59181817167396</v>
      </c>
    </row>
    <row r="32" spans="1:9" s="2" customFormat="1" ht="12">
      <c r="A32" s="3"/>
      <c r="B32" s="195"/>
      <c r="C32" s="195"/>
      <c r="D32" s="195"/>
      <c r="E32" s="195"/>
      <c r="F32" s="191"/>
      <c r="G32" s="195"/>
      <c r="H32" s="195"/>
      <c r="I32" s="195"/>
    </row>
    <row r="33" spans="1:9" s="2" customFormat="1" ht="38.25" customHeight="1">
      <c r="A33" s="10" t="s">
        <v>71</v>
      </c>
      <c r="B33" s="192">
        <f aca="true" t="shared" si="0" ref="B33:I33">((B31-B16)/B16)*100</f>
        <v>131.54267054271222</v>
      </c>
      <c r="C33" s="192">
        <f t="shared" si="0"/>
        <v>107.2980630011671</v>
      </c>
      <c r="D33" s="192">
        <f t="shared" si="0"/>
        <v>67.81109302339223</v>
      </c>
      <c r="E33" s="192">
        <f t="shared" si="0"/>
        <v>-27.785964817754866</v>
      </c>
      <c r="F33" s="192">
        <f t="shared" si="0"/>
        <v>-36.8340322901377</v>
      </c>
      <c r="G33" s="192">
        <f t="shared" si="0"/>
        <v>-43.07503367835318</v>
      </c>
      <c r="H33" s="192">
        <f t="shared" si="0"/>
        <v>19.043384405025055</v>
      </c>
      <c r="I33" s="192">
        <f t="shared" si="0"/>
        <v>37.38902603848665</v>
      </c>
    </row>
    <row r="34" s="2" customFormat="1" ht="12.75" customHeight="1"/>
    <row r="35" spans="1:9" s="2" customFormat="1" ht="12.75" customHeight="1">
      <c r="A35" s="232" t="s">
        <v>3</v>
      </c>
      <c r="B35" s="232"/>
      <c r="C35" s="232"/>
      <c r="D35" s="232"/>
      <c r="E35" s="232"/>
      <c r="F35" s="232"/>
      <c r="G35" s="232"/>
      <c r="H35" s="232"/>
      <c r="I35" s="232"/>
    </row>
    <row r="36" spans="1:9" ht="12">
      <c r="A36" s="232"/>
      <c r="B36" s="232"/>
      <c r="C36" s="232"/>
      <c r="D36" s="232"/>
      <c r="E36" s="232"/>
      <c r="F36" s="232"/>
      <c r="G36" s="232"/>
      <c r="H36" s="232"/>
      <c r="I36" s="232"/>
    </row>
    <row r="37" spans="1:9" ht="12">
      <c r="A37" s="232"/>
      <c r="B37" s="232"/>
      <c r="C37" s="232"/>
      <c r="D37" s="232"/>
      <c r="E37" s="232"/>
      <c r="F37" s="232"/>
      <c r="G37" s="232"/>
      <c r="H37" s="232"/>
      <c r="I37" s="232"/>
    </row>
    <row r="39" spans="1:9" ht="12">
      <c r="A39" s="231" t="s">
        <v>14</v>
      </c>
      <c r="B39" s="231"/>
      <c r="C39" s="231"/>
      <c r="D39" s="231"/>
      <c r="E39" s="231"/>
      <c r="F39" s="231"/>
      <c r="G39" s="231"/>
      <c r="H39" s="231"/>
      <c r="I39" s="231"/>
    </row>
    <row r="40" spans="1:9" ht="12">
      <c r="A40" s="231"/>
      <c r="B40" s="231"/>
      <c r="C40" s="231"/>
      <c r="D40" s="231"/>
      <c r="E40" s="231"/>
      <c r="F40" s="231"/>
      <c r="G40" s="231"/>
      <c r="H40" s="231"/>
      <c r="I40" s="231"/>
    </row>
    <row r="41" spans="1:9" ht="12">
      <c r="A41" s="231"/>
      <c r="B41" s="231"/>
      <c r="C41" s="231"/>
      <c r="D41" s="231"/>
      <c r="E41" s="231"/>
      <c r="F41" s="231"/>
      <c r="G41" s="231"/>
      <c r="H41" s="231"/>
      <c r="I41" s="231"/>
    </row>
    <row r="43" ht="12">
      <c r="A43" s="225" t="s">
        <v>24</v>
      </c>
    </row>
  </sheetData>
  <mergeCells count="4">
    <mergeCell ref="A39:I41"/>
    <mergeCell ref="A35:I37"/>
    <mergeCell ref="A1:I1"/>
    <mergeCell ref="B4:I4"/>
  </mergeCells>
  <hyperlinks>
    <hyperlink ref="A43" location="INDEX!A1" display="Back to INDEX"/>
  </hyperlinks>
  <printOptions/>
  <pageMargins left="1" right="1"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8.8515625" defaultRowHeight="12.75"/>
  <cols>
    <col min="1" max="1" width="19.00390625" style="0" customWidth="1"/>
    <col min="2" max="2" width="12.421875" style="0" customWidth="1"/>
    <col min="3" max="3" width="12.7109375" style="0" customWidth="1"/>
    <col min="4" max="4" width="2.421875" style="0" customWidth="1"/>
    <col min="5" max="6" width="11.421875" style="0" customWidth="1"/>
  </cols>
  <sheetData>
    <row r="1" spans="1:4" ht="12">
      <c r="A1" s="6" t="s">
        <v>53</v>
      </c>
      <c r="B1" s="6"/>
      <c r="C1" s="6"/>
      <c r="D1" s="6"/>
    </row>
    <row r="3" spans="1:8" ht="64.5" customHeight="1">
      <c r="A3" s="55" t="s">
        <v>103</v>
      </c>
      <c r="B3" s="39" t="s">
        <v>355</v>
      </c>
      <c r="C3" s="39" t="s">
        <v>4</v>
      </c>
      <c r="D3" s="39"/>
      <c r="E3" s="39" t="s">
        <v>101</v>
      </c>
      <c r="F3" s="39" t="s">
        <v>102</v>
      </c>
      <c r="G3" s="1"/>
      <c r="H3" s="1"/>
    </row>
    <row r="4" spans="2:6" ht="12">
      <c r="B4" s="237" t="s">
        <v>73</v>
      </c>
      <c r="C4" s="237"/>
      <c r="D4" s="11"/>
      <c r="E4" s="237" t="s">
        <v>51</v>
      </c>
      <c r="F4" s="237"/>
    </row>
    <row r="5" spans="2:6" ht="12">
      <c r="B5" s="11"/>
      <c r="C5" s="11"/>
      <c r="D5" s="11"/>
      <c r="E5" s="11"/>
      <c r="F5" s="11"/>
    </row>
    <row r="6" spans="1:6" ht="12">
      <c r="A6" s="23" t="s">
        <v>87</v>
      </c>
      <c r="B6" s="24">
        <v>2.5704010787666043</v>
      </c>
      <c r="C6" s="24">
        <v>1.2867308925702092</v>
      </c>
      <c r="D6" s="24"/>
      <c r="E6" s="38">
        <v>2917.386554309393</v>
      </c>
      <c r="F6" s="38">
        <v>3908.0060868494143</v>
      </c>
    </row>
    <row r="7" spans="1:6" ht="12">
      <c r="A7" s="23" t="s">
        <v>88</v>
      </c>
      <c r="B7" s="24">
        <v>1.7141983758022672</v>
      </c>
      <c r="C7" s="24">
        <v>1.0733710629450943</v>
      </c>
      <c r="D7" s="24"/>
      <c r="E7" s="38">
        <v>4076.2365915854302</v>
      </c>
      <c r="F7" s="38">
        <v>5010.4572804763</v>
      </c>
    </row>
    <row r="8" spans="1:6" s="53" customFormat="1" ht="12">
      <c r="A8" s="49" t="s">
        <v>99</v>
      </c>
      <c r="B8" s="50">
        <v>1.8027291974479054</v>
      </c>
      <c r="C8" s="50">
        <v>1.495450381156127</v>
      </c>
      <c r="D8" s="50"/>
      <c r="E8" s="51">
        <v>2099.70500315711</v>
      </c>
      <c r="F8" s="51">
        <v>2655.9870159599577</v>
      </c>
    </row>
    <row r="9" spans="1:8" ht="12">
      <c r="A9" s="23" t="s">
        <v>89</v>
      </c>
      <c r="B9" s="24">
        <v>2.489432900808075</v>
      </c>
      <c r="C9" s="24">
        <v>1.6720455603604911</v>
      </c>
      <c r="D9" s="24"/>
      <c r="E9" s="38">
        <v>2418.040103726991</v>
      </c>
      <c r="F9" s="38">
        <v>3277.805025012692</v>
      </c>
      <c r="G9" s="1"/>
      <c r="H9" s="1"/>
    </row>
    <row r="10" spans="1:8" ht="12">
      <c r="A10" s="23" t="s">
        <v>90</v>
      </c>
      <c r="B10" s="24">
        <v>1.153431171432473</v>
      </c>
      <c r="C10" s="24">
        <v>0.4078980270956434</v>
      </c>
      <c r="D10" s="24"/>
      <c r="E10" s="38">
        <v>730.5659879356161</v>
      </c>
      <c r="F10" s="38">
        <v>826.6551893856865</v>
      </c>
      <c r="G10" s="1"/>
      <c r="H10" s="1"/>
    </row>
    <row r="11" spans="1:6" ht="12">
      <c r="A11" s="23" t="s">
        <v>91</v>
      </c>
      <c r="B11" s="24">
        <v>2.4845824501523284</v>
      </c>
      <c r="C11" s="24">
        <v>1.6966686644796836</v>
      </c>
      <c r="D11" s="24"/>
      <c r="E11" s="38">
        <v>254.1747692875661</v>
      </c>
      <c r="F11" s="38">
        <v>344.82035595966386</v>
      </c>
    </row>
    <row r="12" spans="1:6" ht="12">
      <c r="A12" s="23" t="s">
        <v>92</v>
      </c>
      <c r="B12" s="24">
        <v>1.4313736319380377</v>
      </c>
      <c r="C12" s="24">
        <v>1.2024159435116033</v>
      </c>
      <c r="D12" s="24"/>
      <c r="E12" s="38">
        <v>419.38416937594957</v>
      </c>
      <c r="F12" s="38">
        <v>575.8334234544116</v>
      </c>
    </row>
    <row r="13" spans="1:8" ht="12">
      <c r="A13" s="33" t="s">
        <v>100</v>
      </c>
      <c r="B13" s="34">
        <v>8.22637089635161</v>
      </c>
      <c r="C13" s="34">
        <v>5.321455806207465</v>
      </c>
      <c r="D13" s="34"/>
      <c r="E13" s="43">
        <v>66.76379993714959</v>
      </c>
      <c r="F13" s="43">
        <v>176.24758543378243</v>
      </c>
      <c r="G13" s="207"/>
      <c r="H13" s="207"/>
    </row>
    <row r="14" spans="1:8" ht="12">
      <c r="A14" s="23"/>
      <c r="B14" s="24"/>
      <c r="C14" s="24"/>
      <c r="D14" s="24"/>
      <c r="E14" s="38"/>
      <c r="F14" s="38"/>
      <c r="G14" s="207"/>
      <c r="H14" s="207"/>
    </row>
    <row r="15" spans="1:8" ht="12">
      <c r="A15" s="45" t="s">
        <v>79</v>
      </c>
      <c r="B15" s="45"/>
      <c r="C15" s="45"/>
      <c r="D15" s="45"/>
      <c r="E15" s="56">
        <v>10882.551976158094</v>
      </c>
      <c r="F15" s="56">
        <v>14119.824946571951</v>
      </c>
      <c r="G15" s="207"/>
      <c r="H15" s="207"/>
    </row>
    <row r="16" spans="1:8" ht="12">
      <c r="A16" s="57" t="s">
        <v>97</v>
      </c>
      <c r="B16" s="1"/>
      <c r="C16" s="1"/>
      <c r="D16" s="1"/>
      <c r="E16" s="38">
        <v>10142.229237557429</v>
      </c>
      <c r="F16" s="38">
        <v>13022.923581724093</v>
      </c>
      <c r="G16" s="207"/>
      <c r="H16" s="207"/>
    </row>
    <row r="17" spans="1:8" ht="12">
      <c r="A17" s="58" t="s">
        <v>98</v>
      </c>
      <c r="B17" s="46"/>
      <c r="C17" s="46"/>
      <c r="D17" s="46"/>
      <c r="E17" s="43">
        <v>740.3227386006652</v>
      </c>
      <c r="F17" s="43">
        <v>1096.9013648478578</v>
      </c>
      <c r="G17" s="208"/>
      <c r="H17" s="209"/>
    </row>
    <row r="18" spans="1:6" ht="12">
      <c r="A18" s="1"/>
      <c r="B18" s="1"/>
      <c r="C18" s="1"/>
      <c r="D18" s="1"/>
      <c r="E18" s="1"/>
      <c r="F18" s="1"/>
    </row>
    <row r="19" spans="1:8" s="204" customFormat="1" ht="12.75" customHeight="1">
      <c r="A19" s="236" t="s">
        <v>54</v>
      </c>
      <c r="B19" s="236"/>
      <c r="C19" s="236"/>
      <c r="D19" s="236"/>
      <c r="E19" s="236"/>
      <c r="F19" s="236"/>
      <c r="G19" s="236"/>
      <c r="H19" s="236"/>
    </row>
    <row r="20" spans="1:8" s="204" customFormat="1" ht="12">
      <c r="A20" s="236"/>
      <c r="B20" s="236"/>
      <c r="C20" s="236"/>
      <c r="D20" s="236"/>
      <c r="E20" s="236"/>
      <c r="F20" s="236"/>
      <c r="G20" s="236"/>
      <c r="H20" s="236"/>
    </row>
    <row r="21" spans="1:8" s="204" customFormat="1" ht="12">
      <c r="A21" s="236"/>
      <c r="B21" s="236"/>
      <c r="C21" s="236"/>
      <c r="D21" s="236"/>
      <c r="E21" s="236"/>
      <c r="F21" s="236"/>
      <c r="G21" s="236"/>
      <c r="H21" s="236"/>
    </row>
    <row r="22" spans="1:8" s="204" customFormat="1" ht="12">
      <c r="A22" s="236"/>
      <c r="B22" s="236"/>
      <c r="C22" s="236"/>
      <c r="D22" s="236"/>
      <c r="E22" s="236"/>
      <c r="F22" s="236"/>
      <c r="G22" s="236"/>
      <c r="H22" s="236"/>
    </row>
    <row r="23" spans="1:8" s="204" customFormat="1" ht="12">
      <c r="A23" s="236"/>
      <c r="B23" s="236"/>
      <c r="C23" s="236"/>
      <c r="D23" s="236"/>
      <c r="E23" s="236"/>
      <c r="F23" s="236"/>
      <c r="G23" s="236"/>
      <c r="H23" s="236"/>
    </row>
    <row r="24" spans="1:8" s="204" customFormat="1" ht="12">
      <c r="A24" s="236"/>
      <c r="B24" s="236"/>
      <c r="C24" s="236"/>
      <c r="D24" s="236"/>
      <c r="E24" s="236"/>
      <c r="F24" s="236"/>
      <c r="G24" s="236"/>
      <c r="H24" s="236"/>
    </row>
    <row r="25" spans="1:8" s="204" customFormat="1" ht="12">
      <c r="A25" s="203"/>
      <c r="B25" s="203"/>
      <c r="C25" s="203"/>
      <c r="D25" s="203"/>
      <c r="E25" s="203"/>
      <c r="F25" s="203"/>
      <c r="G25" s="203"/>
      <c r="H25" s="203"/>
    </row>
    <row r="26" spans="1:8" s="204" customFormat="1" ht="12.75" customHeight="1">
      <c r="A26" s="236" t="s">
        <v>46</v>
      </c>
      <c r="B26" s="236"/>
      <c r="C26" s="236"/>
      <c r="D26" s="236"/>
      <c r="E26" s="236"/>
      <c r="F26" s="236"/>
      <c r="G26" s="236"/>
      <c r="H26" s="236"/>
    </row>
    <row r="27" spans="1:8" s="204" customFormat="1" ht="12">
      <c r="A27" s="236"/>
      <c r="B27" s="236"/>
      <c r="C27" s="236"/>
      <c r="D27" s="236"/>
      <c r="E27" s="236"/>
      <c r="F27" s="236"/>
      <c r="G27" s="236"/>
      <c r="H27" s="236"/>
    </row>
    <row r="28" ht="12">
      <c r="A28" s="1"/>
    </row>
    <row r="29" spans="1:9" ht="12.75" customHeight="1">
      <c r="A29" s="231" t="s">
        <v>14</v>
      </c>
      <c r="B29" s="231"/>
      <c r="C29" s="231"/>
      <c r="D29" s="231"/>
      <c r="E29" s="231"/>
      <c r="F29" s="231"/>
      <c r="G29" s="231"/>
      <c r="H29" s="231"/>
      <c r="I29" s="186"/>
    </row>
    <row r="30" spans="1:9" ht="12">
      <c r="A30" s="231"/>
      <c r="B30" s="231"/>
      <c r="C30" s="231"/>
      <c r="D30" s="231"/>
      <c r="E30" s="231"/>
      <c r="F30" s="231"/>
      <c r="G30" s="231"/>
      <c r="H30" s="231"/>
      <c r="I30" s="186"/>
    </row>
    <row r="31" spans="1:9" ht="12">
      <c r="A31" s="231"/>
      <c r="B31" s="231"/>
      <c r="C31" s="231"/>
      <c r="D31" s="231"/>
      <c r="E31" s="231"/>
      <c r="F31" s="231"/>
      <c r="G31" s="231"/>
      <c r="H31" s="231"/>
      <c r="I31" s="186"/>
    </row>
    <row r="33" ht="12">
      <c r="A33" s="225" t="s">
        <v>24</v>
      </c>
    </row>
  </sheetData>
  <mergeCells count="5">
    <mergeCell ref="A29:H31"/>
    <mergeCell ref="A19:H24"/>
    <mergeCell ref="A26:H27"/>
    <mergeCell ref="E4:F4"/>
    <mergeCell ref="B4:C4"/>
  </mergeCells>
  <hyperlinks>
    <hyperlink ref="A33" location="INDEX!A1" display="Back to INDEX"/>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8.8515625" defaultRowHeight="12.75"/>
  <cols>
    <col min="1" max="1" width="18.28125" style="0" customWidth="1"/>
    <col min="2" max="2" width="13.7109375" style="0" customWidth="1"/>
    <col min="3" max="3" width="14.421875" style="0" customWidth="1"/>
    <col min="4" max="4" width="3.00390625" style="0" customWidth="1"/>
    <col min="5" max="5" width="11.00390625" style="0" customWidth="1"/>
    <col min="6" max="6" width="11.421875" style="0" customWidth="1"/>
    <col min="7" max="7" width="2.28125" style="0" customWidth="1"/>
  </cols>
  <sheetData>
    <row r="1" spans="1:6" ht="12">
      <c r="A1" s="6" t="s">
        <v>45</v>
      </c>
      <c r="B1" s="6"/>
      <c r="C1" s="6"/>
      <c r="D1" s="6"/>
      <c r="F1" s="38"/>
    </row>
    <row r="3" spans="1:8" ht="50.25" customHeight="1">
      <c r="A3" s="55" t="s">
        <v>357</v>
      </c>
      <c r="B3" s="39" t="s">
        <v>355</v>
      </c>
      <c r="C3" s="39" t="s">
        <v>4</v>
      </c>
      <c r="D3" s="39"/>
      <c r="E3" s="39" t="s">
        <v>358</v>
      </c>
      <c r="F3" s="39" t="s">
        <v>359</v>
      </c>
      <c r="G3" s="210"/>
      <c r="H3" s="1"/>
    </row>
    <row r="4" spans="2:7" ht="12">
      <c r="B4" s="237" t="s">
        <v>73</v>
      </c>
      <c r="C4" s="237"/>
      <c r="D4" s="11"/>
      <c r="E4" s="237" t="s">
        <v>50</v>
      </c>
      <c r="F4" s="237"/>
      <c r="G4" s="11"/>
    </row>
    <row r="5" spans="2:7" ht="12">
      <c r="B5" s="11"/>
      <c r="C5" s="11"/>
      <c r="D5" s="11"/>
      <c r="E5" s="11"/>
      <c r="F5" s="11"/>
      <c r="G5" s="11"/>
    </row>
    <row r="6" spans="1:7" ht="12">
      <c r="A6" s="23" t="s">
        <v>87</v>
      </c>
      <c r="B6" s="24">
        <v>3.9649550995020766</v>
      </c>
      <c r="C6" s="24">
        <v>2.1994990876569087</v>
      </c>
      <c r="D6" s="24"/>
      <c r="E6" s="38">
        <v>7476.386013511654</v>
      </c>
      <c r="F6" s="38">
        <v>11828.189815607586</v>
      </c>
      <c r="G6" s="38"/>
    </row>
    <row r="7" spans="1:7" ht="12">
      <c r="A7" s="23" t="s">
        <v>88</v>
      </c>
      <c r="B7" s="24">
        <v>0.26274896953548676</v>
      </c>
      <c r="C7" s="24">
        <v>-1.587409637200643</v>
      </c>
      <c r="D7" s="24"/>
      <c r="E7" s="38">
        <v>1167.1090462707512</v>
      </c>
      <c r="F7" s="38">
        <v>1103.1160954749926</v>
      </c>
      <c r="G7" s="38"/>
    </row>
    <row r="8" spans="1:7" ht="12">
      <c r="A8" s="23" t="s">
        <v>89</v>
      </c>
      <c r="B8" s="24">
        <v>3.9700463933010965</v>
      </c>
      <c r="C8" s="24">
        <v>2.6839393021200086</v>
      </c>
      <c r="D8" s="24"/>
      <c r="E8" s="38">
        <v>3688.2937106449917</v>
      </c>
      <c r="F8" s="38">
        <v>5977.398970995701</v>
      </c>
      <c r="G8" s="38"/>
    </row>
    <row r="9" spans="1:8" ht="12">
      <c r="A9" s="23" t="s">
        <v>90</v>
      </c>
      <c r="B9" s="24">
        <v>1.1522378142330592</v>
      </c>
      <c r="C9" s="24">
        <v>0.40852836570712814</v>
      </c>
      <c r="D9" s="24"/>
      <c r="E9" s="38">
        <v>2803.5064088626423</v>
      </c>
      <c r="F9" s="38">
        <v>3172.0061424271744</v>
      </c>
      <c r="G9" s="38"/>
      <c r="H9" s="1"/>
    </row>
    <row r="10" spans="1:7" ht="12">
      <c r="A10" s="23" t="s">
        <v>91</v>
      </c>
      <c r="B10" s="24">
        <v>2.4907641988459517</v>
      </c>
      <c r="C10" s="24">
        <v>1.710992538588485</v>
      </c>
      <c r="D10" s="24"/>
      <c r="E10" s="38">
        <v>2950.673809969221</v>
      </c>
      <c r="F10" s="38">
        <v>4007.958776383664</v>
      </c>
      <c r="G10" s="38"/>
    </row>
    <row r="11" spans="1:7" ht="12">
      <c r="A11" s="23" t="s">
        <v>92</v>
      </c>
      <c r="B11" s="24">
        <v>5.798765309253184</v>
      </c>
      <c r="C11" s="24">
        <v>4.399614566183385</v>
      </c>
      <c r="D11" s="24"/>
      <c r="E11" s="38">
        <v>254.08969741984725</v>
      </c>
      <c r="F11" s="38">
        <v>523.3677133575179</v>
      </c>
      <c r="G11" s="38"/>
    </row>
    <row r="12" spans="1:7" ht="12">
      <c r="A12" s="23" t="s">
        <v>93</v>
      </c>
      <c r="B12" s="24">
        <v>16.331583669148063</v>
      </c>
      <c r="C12" s="24">
        <v>6.616372491513434</v>
      </c>
      <c r="D12" s="24"/>
      <c r="E12" s="38">
        <v>110.97090634357038</v>
      </c>
      <c r="F12" s="38">
        <v>596.4958225569541</v>
      </c>
      <c r="G12" s="38"/>
    </row>
    <row r="13" spans="1:7" ht="12">
      <c r="A13" s="23" t="s">
        <v>94</v>
      </c>
      <c r="B13" s="24">
        <v>5.533082708868631</v>
      </c>
      <c r="C13" s="24">
        <v>3.7615896356097966</v>
      </c>
      <c r="D13" s="24"/>
      <c r="E13" s="38">
        <v>61.5888904495841</v>
      </c>
      <c r="F13" s="38">
        <v>120.27713724296159</v>
      </c>
      <c r="G13" s="38"/>
    </row>
    <row r="14" spans="1:7" ht="12">
      <c r="A14" s="23" t="s">
        <v>95</v>
      </c>
      <c r="B14" s="24">
        <v>19.70093970402642</v>
      </c>
      <c r="C14" s="24">
        <v>10.92032650863608</v>
      </c>
      <c r="D14" s="24"/>
      <c r="E14" s="38">
        <v>5.946250710901193</v>
      </c>
      <c r="F14" s="38">
        <v>50.370579957690836</v>
      </c>
      <c r="G14" s="38"/>
    </row>
    <row r="15" spans="1:8" ht="12">
      <c r="A15" s="33" t="s">
        <v>96</v>
      </c>
      <c r="B15" s="34">
        <v>9.06499611423155</v>
      </c>
      <c r="C15" s="34">
        <v>18.017229829100568</v>
      </c>
      <c r="D15" s="34"/>
      <c r="E15" s="43">
        <v>0.45796417502979775</v>
      </c>
      <c r="F15" s="43">
        <v>2.2894284851066633</v>
      </c>
      <c r="G15" s="38"/>
      <c r="H15" s="1"/>
    </row>
    <row r="16" spans="1:7" ht="12">
      <c r="A16" s="23"/>
      <c r="B16" s="24"/>
      <c r="C16" s="24"/>
      <c r="D16" s="24"/>
      <c r="E16" s="38"/>
      <c r="F16" s="38"/>
      <c r="G16" s="38"/>
    </row>
    <row r="17" spans="1:7" ht="12">
      <c r="A17" s="45" t="s">
        <v>79</v>
      </c>
      <c r="B17" s="45"/>
      <c r="C17" s="45"/>
      <c r="D17" s="45"/>
      <c r="E17" s="56">
        <v>18519.022698358192</v>
      </c>
      <c r="F17" s="56">
        <v>27381.47048248935</v>
      </c>
      <c r="G17" s="44"/>
    </row>
    <row r="18" spans="1:7" ht="12">
      <c r="A18" s="57" t="s">
        <v>97</v>
      </c>
      <c r="B18" s="1"/>
      <c r="C18" s="1"/>
      <c r="D18" s="1"/>
      <c r="E18" s="38">
        <v>15135.295179290039</v>
      </c>
      <c r="F18" s="38">
        <v>22080.711024505454</v>
      </c>
      <c r="G18" s="38"/>
    </row>
    <row r="19" spans="1:8" ht="12">
      <c r="A19" s="58" t="s">
        <v>98</v>
      </c>
      <c r="B19" s="46"/>
      <c r="C19" s="46"/>
      <c r="D19" s="46"/>
      <c r="E19" s="43">
        <v>3383.7275190681535</v>
      </c>
      <c r="F19" s="43">
        <v>5300.759457983895</v>
      </c>
      <c r="G19" s="38"/>
      <c r="H19" s="211"/>
    </row>
    <row r="20" spans="1:7" ht="12">
      <c r="A20" s="1"/>
      <c r="B20" s="1"/>
      <c r="C20" s="1"/>
      <c r="D20" s="1"/>
      <c r="E20" s="1"/>
      <c r="F20" s="1"/>
      <c r="G20" s="1"/>
    </row>
    <row r="21" spans="1:9" ht="12.75" customHeight="1">
      <c r="A21" s="238" t="s">
        <v>55</v>
      </c>
      <c r="B21" s="238"/>
      <c r="C21" s="238"/>
      <c r="D21" s="238"/>
      <c r="E21" s="238"/>
      <c r="F21" s="238"/>
      <c r="G21" s="238"/>
      <c r="H21" s="238"/>
      <c r="I21" s="47"/>
    </row>
    <row r="22" spans="1:9" ht="12">
      <c r="A22" s="238"/>
      <c r="B22" s="238"/>
      <c r="C22" s="238"/>
      <c r="D22" s="238"/>
      <c r="E22" s="238"/>
      <c r="F22" s="238"/>
      <c r="G22" s="238"/>
      <c r="H22" s="238"/>
      <c r="I22" s="47"/>
    </row>
    <row r="23" spans="1:9" ht="12">
      <c r="A23" s="238"/>
      <c r="B23" s="238"/>
      <c r="C23" s="238"/>
      <c r="D23" s="238"/>
      <c r="E23" s="238"/>
      <c r="F23" s="238"/>
      <c r="G23" s="238"/>
      <c r="H23" s="238"/>
      <c r="I23" s="47"/>
    </row>
    <row r="24" spans="1:9" ht="12">
      <c r="A24" s="238"/>
      <c r="B24" s="238"/>
      <c r="C24" s="238"/>
      <c r="D24" s="238"/>
      <c r="E24" s="238"/>
      <c r="F24" s="238"/>
      <c r="G24" s="238"/>
      <c r="H24" s="238"/>
      <c r="I24" s="47"/>
    </row>
    <row r="25" spans="1:9" ht="12">
      <c r="A25" s="238"/>
      <c r="B25" s="238"/>
      <c r="C25" s="238"/>
      <c r="D25" s="238"/>
      <c r="E25" s="238"/>
      <c r="F25" s="238"/>
      <c r="G25" s="238"/>
      <c r="H25" s="238"/>
      <c r="I25" s="47"/>
    </row>
    <row r="26" spans="1:7" ht="12">
      <c r="A26" s="47"/>
      <c r="B26" s="47"/>
      <c r="C26" s="47"/>
      <c r="D26" s="47"/>
      <c r="E26" s="47"/>
      <c r="F26" s="47"/>
      <c r="G26" s="47"/>
    </row>
    <row r="27" spans="1:8" ht="12.75" customHeight="1">
      <c r="A27" s="238" t="s">
        <v>42</v>
      </c>
      <c r="B27" s="238"/>
      <c r="C27" s="238"/>
      <c r="D27" s="238"/>
      <c r="E27" s="238"/>
      <c r="F27" s="238"/>
      <c r="G27" s="238"/>
      <c r="H27" s="238"/>
    </row>
    <row r="28" spans="1:8" ht="12">
      <c r="A28" s="238"/>
      <c r="B28" s="238"/>
      <c r="C28" s="238"/>
      <c r="D28" s="238"/>
      <c r="E28" s="238"/>
      <c r="F28" s="238"/>
      <c r="G28" s="238"/>
      <c r="H28" s="238"/>
    </row>
    <row r="31" spans="1:8" ht="12.75" customHeight="1">
      <c r="A31" s="231" t="s">
        <v>14</v>
      </c>
      <c r="B31" s="231"/>
      <c r="C31" s="231"/>
      <c r="D31" s="231"/>
      <c r="E31" s="231"/>
      <c r="F31" s="231"/>
      <c r="G31" s="231"/>
      <c r="H31" s="231"/>
    </row>
    <row r="32" spans="1:8" ht="12">
      <c r="A32" s="231"/>
      <c r="B32" s="231"/>
      <c r="C32" s="231"/>
      <c r="D32" s="231"/>
      <c r="E32" s="231"/>
      <c r="F32" s="231"/>
      <c r="G32" s="231"/>
      <c r="H32" s="231"/>
    </row>
    <row r="33" spans="1:8" ht="12">
      <c r="A33" s="231"/>
      <c r="B33" s="231"/>
      <c r="C33" s="231"/>
      <c r="D33" s="231"/>
      <c r="E33" s="231"/>
      <c r="F33" s="231"/>
      <c r="G33" s="231"/>
      <c r="H33" s="231"/>
    </row>
    <row r="34" spans="1:8" ht="12">
      <c r="A34" s="186"/>
      <c r="B34" s="186"/>
      <c r="C34" s="186"/>
      <c r="D34" s="186"/>
      <c r="E34" s="186"/>
      <c r="F34" s="186"/>
      <c r="G34" s="186"/>
      <c r="H34" s="186"/>
    </row>
    <row r="35" ht="12">
      <c r="A35" s="225" t="s">
        <v>24</v>
      </c>
    </row>
  </sheetData>
  <mergeCells count="5">
    <mergeCell ref="A31:H33"/>
    <mergeCell ref="A21:H25"/>
    <mergeCell ref="A27:H28"/>
    <mergeCell ref="E4:F4"/>
    <mergeCell ref="B4:C4"/>
  </mergeCells>
  <hyperlinks>
    <hyperlink ref="A35" location="INDEX!A1" display="Back to INDEX"/>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8.8515625" defaultRowHeight="12.75"/>
  <cols>
    <col min="1" max="1" width="36.00390625" style="0" customWidth="1"/>
    <col min="2" max="2" width="11.7109375" style="0" customWidth="1"/>
    <col min="3" max="5" width="12.140625" style="0" customWidth="1"/>
  </cols>
  <sheetData>
    <row r="1" ht="12">
      <c r="A1" s="6" t="s">
        <v>43</v>
      </c>
    </row>
    <row r="2" ht="12">
      <c r="A2" s="6"/>
    </row>
    <row r="3" spans="1:6" ht="36">
      <c r="A3" s="55" t="s">
        <v>356</v>
      </c>
      <c r="B3" s="39" t="s">
        <v>116</v>
      </c>
      <c r="C3" s="196" t="s">
        <v>117</v>
      </c>
      <c r="D3" s="39" t="s">
        <v>118</v>
      </c>
      <c r="E3" s="39" t="s">
        <v>40</v>
      </c>
      <c r="F3" s="1"/>
    </row>
    <row r="4" spans="1:5" ht="12">
      <c r="A4" s="11"/>
      <c r="B4" s="237" t="s">
        <v>73</v>
      </c>
      <c r="C4" s="240"/>
      <c r="D4" s="237" t="s">
        <v>44</v>
      </c>
      <c r="E4" s="237"/>
    </row>
    <row r="5" spans="2:3" ht="12">
      <c r="B5" s="1"/>
      <c r="C5" s="197"/>
    </row>
    <row r="6" spans="1:5" s="6" customFormat="1" ht="12">
      <c r="A6" s="20" t="s">
        <v>115</v>
      </c>
      <c r="B6" s="24">
        <v>2.256142678702888</v>
      </c>
      <c r="C6" s="198">
        <v>1.2934726794480378</v>
      </c>
      <c r="D6" s="60">
        <v>7437.009157697316</v>
      </c>
      <c r="E6" s="60">
        <v>9694.162026401831</v>
      </c>
    </row>
    <row r="7" spans="1:10" ht="12">
      <c r="A7" s="13" t="s">
        <v>47</v>
      </c>
      <c r="B7" s="24">
        <v>2.682892318651109</v>
      </c>
      <c r="C7" s="198">
        <v>1.314317975059276</v>
      </c>
      <c r="D7" s="48">
        <v>3055.2988359153896</v>
      </c>
      <c r="E7" s="60">
        <v>4138.9545650119935</v>
      </c>
      <c r="F7" s="12"/>
      <c r="G7" s="206"/>
      <c r="H7" s="206"/>
      <c r="I7" s="206"/>
      <c r="J7" s="204"/>
    </row>
    <row r="8" spans="1:9" ht="12">
      <c r="A8" s="13" t="s">
        <v>48</v>
      </c>
      <c r="B8" s="24">
        <v>1.6714319566416114</v>
      </c>
      <c r="C8" s="198">
        <v>1.058945983628834</v>
      </c>
      <c r="D8" s="48">
        <v>2875.305809898729</v>
      </c>
      <c r="E8" s="60">
        <v>3518.4252288084604</v>
      </c>
      <c r="G8" s="6"/>
      <c r="H8" s="6"/>
      <c r="I8" s="6"/>
    </row>
    <row r="9" spans="1:7" s="61" customFormat="1" ht="12">
      <c r="A9" s="187" t="s">
        <v>105</v>
      </c>
      <c r="B9" s="50">
        <v>0.8044034638336139</v>
      </c>
      <c r="C9" s="199">
        <v>0.5954971337796211</v>
      </c>
      <c r="D9" s="52">
        <v>144.38607168440078</v>
      </c>
      <c r="E9" s="52">
        <v>159.85769334381166</v>
      </c>
      <c r="G9" s="205"/>
    </row>
    <row r="10" spans="1:9" ht="12.75" thickBot="1">
      <c r="A10" s="62" t="s">
        <v>49</v>
      </c>
      <c r="B10" s="41">
        <v>2.4773973342370637</v>
      </c>
      <c r="C10" s="200">
        <v>1.651986455341703</v>
      </c>
      <c r="D10" s="42">
        <v>1504.7862417532601</v>
      </c>
      <c r="E10" s="63">
        <v>2035.6679708256318</v>
      </c>
      <c r="F10" s="1"/>
      <c r="G10" s="6"/>
      <c r="H10" s="6"/>
      <c r="I10" s="6"/>
    </row>
    <row r="11" spans="1:9" ht="12.75" thickTop="1">
      <c r="A11" s="189"/>
      <c r="B11" s="24"/>
      <c r="C11" s="198"/>
      <c r="D11" s="38"/>
      <c r="E11" s="56"/>
      <c r="G11" s="6"/>
      <c r="H11" s="6"/>
      <c r="I11" s="6"/>
    </row>
    <row r="12" spans="1:6" s="6" customFormat="1" ht="12">
      <c r="A12" s="26" t="s">
        <v>106</v>
      </c>
      <c r="B12" s="24">
        <v>2.7110874638379023</v>
      </c>
      <c r="C12" s="198">
        <v>1.4677234176284637</v>
      </c>
      <c r="D12" s="60">
        <v>3046.0437544227284</v>
      </c>
      <c r="E12" s="60">
        <v>4168.037963396948</v>
      </c>
      <c r="F12" s="59"/>
    </row>
    <row r="13" spans="1:9" ht="12">
      <c r="A13" s="64" t="s">
        <v>104</v>
      </c>
      <c r="B13" s="24">
        <v>2.8501155125087108</v>
      </c>
      <c r="C13" s="198">
        <v>1.5012270742977618</v>
      </c>
      <c r="D13" s="48">
        <v>2192.561224994087</v>
      </c>
      <c r="E13" s="60">
        <v>3041.9442221856075</v>
      </c>
      <c r="G13" s="6"/>
      <c r="H13" s="6"/>
      <c r="I13" s="6"/>
    </row>
    <row r="14" spans="1:9" ht="12">
      <c r="A14" s="188" t="s">
        <v>88</v>
      </c>
      <c r="B14" s="24">
        <v>0.24991947238417467</v>
      </c>
      <c r="C14" s="198">
        <v>-1.5281155146374292</v>
      </c>
      <c r="D14" s="38">
        <v>256.0020898593006</v>
      </c>
      <c r="E14" s="56">
        <v>242.4158704179508</v>
      </c>
      <c r="F14" s="48"/>
      <c r="G14" s="6"/>
      <c r="H14" s="6"/>
      <c r="I14" s="6"/>
    </row>
    <row r="15" spans="1:9" ht="12">
      <c r="A15" s="188" t="s">
        <v>89</v>
      </c>
      <c r="B15" s="24">
        <v>3.1723838609079014</v>
      </c>
      <c r="C15" s="198">
        <v>2.1286000635098112</v>
      </c>
      <c r="D15" s="38">
        <v>596.2878214316823</v>
      </c>
      <c r="E15" s="56">
        <v>877.5341394404751</v>
      </c>
      <c r="G15" s="6"/>
      <c r="H15" s="6"/>
      <c r="I15" s="6"/>
    </row>
    <row r="16" spans="1:9" ht="12">
      <c r="A16" s="188"/>
      <c r="B16" s="24"/>
      <c r="C16" s="198"/>
      <c r="D16" s="38"/>
      <c r="E16" s="56"/>
      <c r="G16" s="6"/>
      <c r="H16" s="6"/>
      <c r="I16" s="6"/>
    </row>
    <row r="17" spans="1:5" s="6" customFormat="1" ht="12">
      <c r="A17" s="220" t="s">
        <v>39</v>
      </c>
      <c r="B17" s="24">
        <v>2.0123020334017916</v>
      </c>
      <c r="C17" s="198">
        <v>1.1909669292976544</v>
      </c>
      <c r="D17" s="60">
        <v>3879.1684222852564</v>
      </c>
      <c r="E17" s="60">
        <v>4924.025547670207</v>
      </c>
    </row>
    <row r="18" spans="1:9" ht="12">
      <c r="A18" s="64" t="s">
        <v>104</v>
      </c>
      <c r="B18" s="24">
        <v>2.347230075321338</v>
      </c>
      <c r="C18" s="198">
        <v>0.8071768028503401</v>
      </c>
      <c r="D18" s="48">
        <v>804.7622633188275</v>
      </c>
      <c r="E18" s="60">
        <v>1032.3089784413344</v>
      </c>
      <c r="G18" s="6"/>
      <c r="H18" s="6"/>
      <c r="I18" s="6"/>
    </row>
    <row r="19" spans="1:9" ht="12">
      <c r="A19" s="64" t="s">
        <v>88</v>
      </c>
      <c r="B19" s="24">
        <v>1.9184320066084615</v>
      </c>
      <c r="C19" s="198">
        <v>1.3112274616451591</v>
      </c>
      <c r="D19" s="48">
        <v>2292.1141265102665</v>
      </c>
      <c r="E19" s="60">
        <v>2902.677091143285</v>
      </c>
      <c r="G19" s="6"/>
      <c r="H19" s="6"/>
      <c r="I19" s="6"/>
    </row>
    <row r="20" spans="1:9" s="53" customFormat="1" ht="12">
      <c r="A20" s="66" t="s">
        <v>107</v>
      </c>
      <c r="B20" s="50">
        <v>1.9588801578918735</v>
      </c>
      <c r="C20" s="199">
        <v>1.5694005947339607</v>
      </c>
      <c r="D20" s="52">
        <v>1449.337497231233</v>
      </c>
      <c r="E20" s="52">
        <v>1865.5611434774746</v>
      </c>
      <c r="G20" s="6"/>
      <c r="H20" s="6"/>
      <c r="I20" s="6"/>
    </row>
    <row r="21" spans="1:9" ht="12">
      <c r="A21" s="194" t="s">
        <v>89</v>
      </c>
      <c r="B21" s="24">
        <v>1.9384422321478523</v>
      </c>
      <c r="C21" s="198">
        <v>1.2347613794660095</v>
      </c>
      <c r="D21" s="56">
        <v>782.19248108233</v>
      </c>
      <c r="E21" s="56">
        <v>988.5619455855536</v>
      </c>
      <c r="G21" s="59"/>
      <c r="H21" s="6"/>
      <c r="I21" s="6"/>
    </row>
    <row r="22" spans="1:9" ht="12">
      <c r="A22" s="194"/>
      <c r="B22" s="24"/>
      <c r="C22" s="198"/>
      <c r="D22" s="56"/>
      <c r="E22" s="56"/>
      <c r="G22" s="6"/>
      <c r="H22" s="6"/>
      <c r="I22" s="6"/>
    </row>
    <row r="23" spans="1:6" s="6" customFormat="1" ht="12">
      <c r="A23" s="193" t="s">
        <v>108</v>
      </c>
      <c r="B23" s="34"/>
      <c r="C23" s="201"/>
      <c r="D23" s="65">
        <v>367.4109093049301</v>
      </c>
      <c r="E23" s="65">
        <v>442.2408219908639</v>
      </c>
      <c r="F23" s="14"/>
    </row>
    <row r="24" spans="1:5" s="6" customFormat="1" ht="12">
      <c r="A24" s="67"/>
      <c r="B24" s="68"/>
      <c r="C24" s="68"/>
      <c r="D24" s="44"/>
      <c r="E24" s="15"/>
    </row>
    <row r="25" spans="1:6" s="204" customFormat="1" ht="135.75" customHeight="1">
      <c r="A25" s="239" t="s">
        <v>17</v>
      </c>
      <c r="B25" s="239"/>
      <c r="C25" s="239"/>
      <c r="D25" s="239"/>
      <c r="E25" s="239"/>
      <c r="F25" s="239"/>
    </row>
    <row r="26" spans="1:6" ht="12">
      <c r="A26" s="29"/>
      <c r="B26" s="29"/>
      <c r="C26" s="29"/>
      <c r="D26" s="29"/>
      <c r="E26" s="29"/>
      <c r="F26" s="29"/>
    </row>
    <row r="27" spans="1:6" ht="15.75" customHeight="1">
      <c r="A27" s="238" t="s">
        <v>41</v>
      </c>
      <c r="B27" s="238"/>
      <c r="C27" s="238"/>
      <c r="D27" s="238"/>
      <c r="E27" s="238"/>
      <c r="F27" s="238"/>
    </row>
    <row r="28" spans="1:8" ht="12.75" customHeight="1">
      <c r="A28" s="238"/>
      <c r="B28" s="238"/>
      <c r="C28" s="238"/>
      <c r="D28" s="238"/>
      <c r="E28" s="238"/>
      <c r="F28" s="238"/>
      <c r="G28" s="54"/>
      <c r="H28" s="54"/>
    </row>
    <row r="29" spans="7:8" ht="12">
      <c r="G29" s="54"/>
      <c r="H29" s="54"/>
    </row>
    <row r="30" spans="1:8" ht="12.75" customHeight="1">
      <c r="A30" s="231" t="s">
        <v>14</v>
      </c>
      <c r="B30" s="231"/>
      <c r="C30" s="231"/>
      <c r="D30" s="231"/>
      <c r="E30" s="231"/>
      <c r="F30" s="186"/>
      <c r="G30" s="186"/>
      <c r="H30" s="186"/>
    </row>
    <row r="31" spans="1:8" ht="12">
      <c r="A31" s="231"/>
      <c r="B31" s="231"/>
      <c r="C31" s="231"/>
      <c r="D31" s="231"/>
      <c r="E31" s="231"/>
      <c r="F31" s="186"/>
      <c r="G31" s="186"/>
      <c r="H31" s="186"/>
    </row>
    <row r="32" spans="1:8" ht="12">
      <c r="A32" s="231"/>
      <c r="B32" s="231"/>
      <c r="C32" s="231"/>
      <c r="D32" s="231"/>
      <c r="E32" s="231"/>
      <c r="F32" s="186"/>
      <c r="G32" s="186"/>
      <c r="H32" s="186"/>
    </row>
    <row r="33" spans="1:6" ht="12">
      <c r="A33" s="186"/>
      <c r="B33" s="186"/>
      <c r="C33" s="186"/>
      <c r="D33" s="186"/>
      <c r="E33" s="186"/>
      <c r="F33" s="186"/>
    </row>
    <row r="34" ht="12">
      <c r="A34" s="225" t="s">
        <v>24</v>
      </c>
    </row>
  </sheetData>
  <mergeCells count="5">
    <mergeCell ref="A30:E32"/>
    <mergeCell ref="A25:F25"/>
    <mergeCell ref="A27:F28"/>
    <mergeCell ref="D4:E4"/>
    <mergeCell ref="B4:C4"/>
  </mergeCells>
  <hyperlinks>
    <hyperlink ref="A34" location="INDEX!A1" display="Back to INDEX"/>
  </hyperlinks>
  <printOptions/>
  <pageMargins left="0.5" right="0.5"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S166"/>
  <sheetViews>
    <sheetView zoomScaleSheetLayoutView="100" workbookViewId="0" topLeftCell="A1">
      <selection activeCell="A1" sqref="A1"/>
    </sheetView>
  </sheetViews>
  <sheetFormatPr defaultColWidth="9.140625" defaultRowHeight="12.75"/>
  <cols>
    <col min="1" max="2" width="9.140625" style="20" customWidth="1"/>
    <col min="3" max="3" width="9.8515625" style="20" customWidth="1"/>
    <col min="4" max="4" width="14.7109375" style="20" customWidth="1"/>
    <col min="5" max="5" width="13.28125" style="20" customWidth="1"/>
    <col min="6" max="6" width="9.421875" style="20" customWidth="1"/>
    <col min="7" max="8" width="9.140625" style="20" customWidth="1"/>
    <col min="9" max="18" width="8.8515625" style="0" customWidth="1"/>
    <col min="19" max="16384" width="9.140625" style="20" customWidth="1"/>
  </cols>
  <sheetData>
    <row r="1" ht="16.5" customHeight="1">
      <c r="A1" s="6" t="s">
        <v>360</v>
      </c>
    </row>
    <row r="3" spans="1:18" s="214" customFormat="1" ht="67.5" customHeight="1">
      <c r="A3" s="241" t="s">
        <v>362</v>
      </c>
      <c r="B3" s="241"/>
      <c r="C3" s="241"/>
      <c r="D3" s="7" t="s">
        <v>72</v>
      </c>
      <c r="E3" s="7" t="s">
        <v>56</v>
      </c>
      <c r="F3" s="7" t="s">
        <v>56</v>
      </c>
      <c r="G3" s="212"/>
      <c r="H3" s="212"/>
      <c r="I3" s="213"/>
      <c r="J3" s="213"/>
      <c r="K3" s="213"/>
      <c r="L3" s="213"/>
      <c r="M3" s="213"/>
      <c r="N3" s="213"/>
      <c r="O3" s="213"/>
      <c r="P3" s="213"/>
      <c r="Q3" s="213"/>
      <c r="R3" s="213"/>
    </row>
    <row r="4" spans="4:6" ht="14.25" customHeight="1">
      <c r="D4" s="22" t="s">
        <v>50</v>
      </c>
      <c r="E4" s="22" t="s">
        <v>50</v>
      </c>
      <c r="F4" s="22" t="s">
        <v>73</v>
      </c>
    </row>
    <row r="5" spans="4:5" ht="12">
      <c r="D5" s="22"/>
      <c r="E5" s="22"/>
    </row>
    <row r="6" spans="1:6" ht="12">
      <c r="A6" s="23" t="s">
        <v>81</v>
      </c>
      <c r="B6" s="23"/>
      <c r="C6" s="23"/>
      <c r="D6" s="216">
        <f>811*1.288847</f>
        <v>1045.254917</v>
      </c>
      <c r="E6" s="216">
        <v>826.0419512195122</v>
      </c>
      <c r="F6" s="56">
        <f>(E6/D6)*100</f>
        <v>79.0277986532076</v>
      </c>
    </row>
    <row r="7" spans="1:6" ht="12">
      <c r="A7" s="23"/>
      <c r="B7" s="23"/>
      <c r="C7" s="23"/>
      <c r="D7" s="216"/>
      <c r="E7" s="216"/>
      <c r="F7" s="56"/>
    </row>
    <row r="8" spans="1:6" ht="12">
      <c r="A8" s="20" t="s">
        <v>84</v>
      </c>
      <c r="D8" s="217">
        <f>1133*1.288847</f>
        <v>1460.263651</v>
      </c>
      <c r="E8" s="60">
        <v>970.5</v>
      </c>
      <c r="F8" s="60">
        <f>(E8/D8)*100</f>
        <v>66.46060109319258</v>
      </c>
    </row>
    <row r="9" spans="1:6" ht="12">
      <c r="A9" s="26" t="s">
        <v>74</v>
      </c>
      <c r="D9" s="216">
        <f>710*1.288847</f>
        <v>915.0813700000001</v>
      </c>
      <c r="E9" s="217"/>
      <c r="F9" s="60"/>
    </row>
    <row r="10" spans="1:6" ht="12">
      <c r="A10" s="27" t="s">
        <v>75</v>
      </c>
      <c r="B10" s="23"/>
      <c r="C10" s="23"/>
      <c r="D10" s="216">
        <f>D8-D9</f>
        <v>545.1822809999999</v>
      </c>
      <c r="E10" s="216"/>
      <c r="F10" s="56"/>
    </row>
    <row r="11" spans="1:6" ht="12">
      <c r="A11" s="27"/>
      <c r="B11" s="23"/>
      <c r="C11" s="23"/>
      <c r="D11" s="216"/>
      <c r="E11" s="216"/>
      <c r="F11" s="56"/>
    </row>
    <row r="12" spans="1:6" ht="12">
      <c r="A12" s="23" t="s">
        <v>82</v>
      </c>
      <c r="B12" s="23"/>
      <c r="C12" s="23"/>
      <c r="D12" s="216">
        <f>490*1.288847</f>
        <v>631.53503</v>
      </c>
      <c r="E12" s="216">
        <v>307.2</v>
      </c>
      <c r="F12" s="56">
        <f>(E12/D12)*100</f>
        <v>48.64338245813538</v>
      </c>
    </row>
    <row r="13" spans="1:6" ht="12">
      <c r="A13" s="23"/>
      <c r="B13" s="23"/>
      <c r="C13" s="23"/>
      <c r="D13" s="216"/>
      <c r="E13" s="216"/>
      <c r="F13" s="56"/>
    </row>
    <row r="14" spans="1:6" ht="12">
      <c r="A14" s="20" t="s">
        <v>83</v>
      </c>
      <c r="D14" s="217">
        <f>218*1.288847</f>
        <v>280.96864600000004</v>
      </c>
      <c r="E14" s="217">
        <v>112.8436542</v>
      </c>
      <c r="F14" s="60">
        <f>(E14/D14)*100</f>
        <v>40.16236537652674</v>
      </c>
    </row>
    <row r="15" spans="1:6" ht="12">
      <c r="A15" s="26" t="s">
        <v>76</v>
      </c>
      <c r="D15" s="217">
        <f>114*1.288847</f>
        <v>146.928558</v>
      </c>
      <c r="E15" s="217"/>
      <c r="F15" s="60"/>
    </row>
    <row r="16" spans="1:6" ht="12">
      <c r="A16" s="26" t="s">
        <v>77</v>
      </c>
      <c r="D16" s="217">
        <f>88*1.288847</f>
        <v>113.418536</v>
      </c>
      <c r="E16" s="217"/>
      <c r="F16" s="60"/>
    </row>
    <row r="17" spans="1:6" ht="12">
      <c r="A17" s="27" t="s">
        <v>78</v>
      </c>
      <c r="B17" s="23"/>
      <c r="C17" s="23"/>
      <c r="D17" s="216">
        <f>15*1.288847</f>
        <v>19.332705</v>
      </c>
      <c r="E17" s="216"/>
      <c r="F17" s="56"/>
    </row>
    <row r="18" spans="4:6" ht="12">
      <c r="D18" s="217"/>
      <c r="E18" s="217"/>
      <c r="F18" s="60"/>
    </row>
    <row r="19" spans="1:8" ht="12">
      <c r="A19" s="32" t="s">
        <v>361</v>
      </c>
      <c r="B19" s="33"/>
      <c r="C19" s="33"/>
      <c r="D19" s="218">
        <f>D6+D8+D12+D14</f>
        <v>3418.022244</v>
      </c>
      <c r="E19" s="218">
        <f>SUM(E6:E14)</f>
        <v>2216.585605419512</v>
      </c>
      <c r="F19" s="65">
        <f>(E19/D19)*100</f>
        <v>64.84994675826084</v>
      </c>
      <c r="G19" s="23"/>
      <c r="H19" s="23"/>
    </row>
    <row r="20" spans="1:8" ht="12">
      <c r="A20" s="23"/>
      <c r="B20" s="23"/>
      <c r="C20" s="23"/>
      <c r="D20" s="23"/>
      <c r="E20" s="23"/>
      <c r="F20" s="23"/>
      <c r="G20" s="23"/>
      <c r="H20" s="23"/>
    </row>
    <row r="21" spans="1:8" ht="12.75" customHeight="1">
      <c r="A21" s="242" t="s">
        <v>36</v>
      </c>
      <c r="B21" s="242"/>
      <c r="C21" s="242"/>
      <c r="D21" s="242"/>
      <c r="E21" s="242"/>
      <c r="F21" s="242"/>
      <c r="G21" s="242"/>
      <c r="H21" s="242"/>
    </row>
    <row r="22" spans="1:8" ht="12">
      <c r="A22" s="242"/>
      <c r="B22" s="242"/>
      <c r="C22" s="242"/>
      <c r="D22" s="242"/>
      <c r="E22" s="242"/>
      <c r="F22" s="242"/>
      <c r="G22" s="242"/>
      <c r="H22" s="242"/>
    </row>
    <row r="23" spans="1:8" ht="12">
      <c r="A23" s="242"/>
      <c r="B23" s="242"/>
      <c r="C23" s="242"/>
      <c r="D23" s="242"/>
      <c r="E23" s="242"/>
      <c r="F23" s="242"/>
      <c r="G23" s="242"/>
      <c r="H23" s="242"/>
    </row>
    <row r="24" spans="1:8" ht="12">
      <c r="A24" s="242"/>
      <c r="B24" s="242"/>
      <c r="C24" s="242"/>
      <c r="D24" s="242"/>
      <c r="E24" s="242"/>
      <c r="F24" s="242"/>
      <c r="G24" s="242"/>
      <c r="H24" s="242"/>
    </row>
    <row r="25" spans="1:8" ht="12">
      <c r="A25" s="242"/>
      <c r="B25" s="242"/>
      <c r="C25" s="242"/>
      <c r="D25" s="242"/>
      <c r="E25" s="242"/>
      <c r="F25" s="242"/>
      <c r="G25" s="242"/>
      <c r="H25" s="242"/>
    </row>
    <row r="26" spans="1:8" ht="12">
      <c r="A26" s="242"/>
      <c r="B26" s="242"/>
      <c r="C26" s="242"/>
      <c r="D26" s="242"/>
      <c r="E26" s="242"/>
      <c r="F26" s="242"/>
      <c r="G26" s="242"/>
      <c r="H26" s="242"/>
    </row>
    <row r="27" spans="1:8" ht="12">
      <c r="A27" s="242"/>
      <c r="B27" s="242"/>
      <c r="C27" s="242"/>
      <c r="D27" s="242"/>
      <c r="E27" s="242"/>
      <c r="F27" s="242"/>
      <c r="G27" s="242"/>
      <c r="H27" s="242"/>
    </row>
    <row r="28" spans="1:8" ht="12">
      <c r="A28" s="242"/>
      <c r="B28" s="242"/>
      <c r="C28" s="242"/>
      <c r="D28" s="242"/>
      <c r="E28" s="242"/>
      <c r="F28" s="242"/>
      <c r="G28" s="242"/>
      <c r="H28" s="242"/>
    </row>
    <row r="29" spans="1:8" ht="12">
      <c r="A29" s="242"/>
      <c r="B29" s="242"/>
      <c r="C29" s="242"/>
      <c r="D29" s="242"/>
      <c r="E29" s="242"/>
      <c r="F29" s="242"/>
      <c r="G29" s="242"/>
      <c r="H29" s="242"/>
    </row>
    <row r="30" spans="1:8" ht="12">
      <c r="A30" s="242"/>
      <c r="B30" s="242"/>
      <c r="C30" s="242"/>
      <c r="D30" s="242"/>
      <c r="E30" s="242"/>
      <c r="F30" s="242"/>
      <c r="G30" s="242"/>
      <c r="H30" s="242"/>
    </row>
    <row r="31" spans="1:8" ht="14.25" customHeight="1">
      <c r="A31" s="242"/>
      <c r="B31" s="242"/>
      <c r="C31" s="242"/>
      <c r="D31" s="242"/>
      <c r="E31" s="242"/>
      <c r="F31" s="242"/>
      <c r="G31" s="242"/>
      <c r="H31" s="242"/>
    </row>
    <row r="32" spans="1:8" ht="12">
      <c r="A32" s="23"/>
      <c r="B32" s="28"/>
      <c r="C32" s="28"/>
      <c r="D32" s="28"/>
      <c r="E32" s="28"/>
      <c r="F32" s="28"/>
      <c r="G32" s="28"/>
      <c r="H32" s="28"/>
    </row>
    <row r="33" spans="1:8" ht="12" customHeight="1">
      <c r="A33" s="243" t="s">
        <v>35</v>
      </c>
      <c r="B33" s="243"/>
      <c r="C33" s="243"/>
      <c r="D33" s="243"/>
      <c r="E33" s="243"/>
      <c r="F33" s="243"/>
      <c r="G33" s="243"/>
      <c r="H33" s="243"/>
    </row>
    <row r="34" spans="1:8" ht="13.5" customHeight="1">
      <c r="A34" s="243"/>
      <c r="B34" s="243"/>
      <c r="C34" s="243"/>
      <c r="D34" s="243"/>
      <c r="E34" s="243"/>
      <c r="F34" s="243"/>
      <c r="G34" s="243"/>
      <c r="H34" s="243"/>
    </row>
    <row r="35" spans="1:8" ht="13.5" customHeight="1">
      <c r="A35" s="243"/>
      <c r="B35" s="243"/>
      <c r="C35" s="243"/>
      <c r="D35" s="243"/>
      <c r="E35" s="243"/>
      <c r="F35" s="243"/>
      <c r="G35" s="243"/>
      <c r="H35" s="243"/>
    </row>
    <row r="36" ht="14.25" customHeight="1"/>
    <row r="37" spans="1:8" ht="12.75" customHeight="1">
      <c r="A37" s="231" t="s">
        <v>14</v>
      </c>
      <c r="B37" s="231"/>
      <c r="C37" s="231"/>
      <c r="D37" s="231"/>
      <c r="E37" s="231"/>
      <c r="F37" s="231"/>
      <c r="G37" s="231"/>
      <c r="H37" s="231"/>
    </row>
    <row r="38" spans="1:19" ht="12.75" customHeight="1">
      <c r="A38" s="231"/>
      <c r="B38" s="231"/>
      <c r="C38" s="231"/>
      <c r="D38" s="231"/>
      <c r="E38" s="231"/>
      <c r="F38" s="231"/>
      <c r="G38" s="231"/>
      <c r="H38" s="231"/>
      <c r="S38" s="23"/>
    </row>
    <row r="39" spans="1:19" ht="14.25" customHeight="1">
      <c r="A39" s="231"/>
      <c r="B39" s="231"/>
      <c r="C39" s="231"/>
      <c r="D39" s="231"/>
      <c r="E39" s="231"/>
      <c r="F39" s="231"/>
      <c r="G39" s="231"/>
      <c r="H39" s="231"/>
      <c r="S39" s="23"/>
    </row>
    <row r="40" s="22" customFormat="1" ht="12.75" customHeight="1">
      <c r="S40" s="21"/>
    </row>
    <row r="41" spans="1:19" ht="12.75" customHeight="1">
      <c r="A41" s="225" t="s">
        <v>24</v>
      </c>
      <c r="S41" s="23"/>
    </row>
    <row r="42" ht="11.25" customHeight="1"/>
    <row r="43" ht="14.25" customHeight="1"/>
    <row r="44" ht="13.5" customHeight="1"/>
    <row r="46" ht="18" customHeight="1"/>
    <row r="52" ht="18" customHeight="1"/>
    <row r="58" ht="16.5" customHeight="1"/>
    <row r="66" ht="18" customHeight="1"/>
    <row r="67" ht="12.75" customHeight="1"/>
    <row r="68" ht="15" customHeight="1">
      <c r="S68" s="35"/>
    </row>
    <row r="69" ht="15.75" customHeight="1"/>
    <row r="70" ht="12.75" customHeight="1">
      <c r="S70" s="36"/>
    </row>
    <row r="71" ht="12.75" customHeight="1">
      <c r="S71" s="36"/>
    </row>
    <row r="72" ht="14.25" customHeight="1">
      <c r="S72" s="36"/>
    </row>
    <row r="73" ht="0.75" customHeight="1">
      <c r="S73" s="36"/>
    </row>
    <row r="74" ht="12.75" customHeight="1">
      <c r="S74" s="36"/>
    </row>
    <row r="75" ht="14.25" customHeight="1">
      <c r="S75" s="36"/>
    </row>
    <row r="76" ht="12.75" customHeight="1">
      <c r="S76" s="36"/>
    </row>
    <row r="77" ht="12.75" customHeight="1">
      <c r="S77" s="36"/>
    </row>
    <row r="78" ht="15" customHeight="1">
      <c r="S78" s="36"/>
    </row>
    <row r="79" ht="15" customHeight="1">
      <c r="S79" s="29"/>
    </row>
    <row r="80" ht="12.75" customHeight="1">
      <c r="S80" s="29"/>
    </row>
    <row r="81" ht="14.25" customHeight="1"/>
    <row r="82" ht="12.75" customHeight="1">
      <c r="S82" s="29"/>
    </row>
    <row r="83" ht="12.75" customHeight="1">
      <c r="S83" s="29"/>
    </row>
    <row r="84" ht="46.5" customHeight="1">
      <c r="S84" s="29"/>
    </row>
    <row r="85" ht="14.25" customHeight="1" hidden="1">
      <c r="S85" s="29"/>
    </row>
    <row r="86" ht="9.75" customHeight="1" hidden="1">
      <c r="S86" s="29"/>
    </row>
    <row r="87" ht="12.75" customHeight="1">
      <c r="S87" s="29"/>
    </row>
    <row r="88" ht="12">
      <c r="S88" s="29"/>
    </row>
    <row r="89" ht="12">
      <c r="S89" s="29"/>
    </row>
    <row r="90" ht="12">
      <c r="S90" s="29"/>
    </row>
    <row r="91" ht="15.75" customHeight="1">
      <c r="S91" s="29"/>
    </row>
    <row r="92" ht="9.75" customHeight="1"/>
    <row r="93" ht="12.75" customHeight="1">
      <c r="S93" s="29"/>
    </row>
    <row r="94" ht="12">
      <c r="S94" s="29"/>
    </row>
    <row r="95" ht="12">
      <c r="S95" s="29"/>
    </row>
    <row r="96" ht="12">
      <c r="S96" s="29"/>
    </row>
    <row r="97" ht="12">
      <c r="S97" s="29"/>
    </row>
    <row r="98" ht="12">
      <c r="S98" s="29"/>
    </row>
    <row r="99" ht="14.25" customHeight="1">
      <c r="S99" s="29"/>
    </row>
    <row r="100" ht="14.25" customHeight="1">
      <c r="S100" s="17"/>
    </row>
    <row r="101" ht="12.75" customHeight="1">
      <c r="S101" s="29"/>
    </row>
    <row r="102" ht="12">
      <c r="S102" s="29"/>
    </row>
    <row r="103" ht="12">
      <c r="S103" s="29"/>
    </row>
    <row r="104" ht="12">
      <c r="S104" s="29"/>
    </row>
    <row r="105" ht="15" customHeight="1">
      <c r="S105" s="29"/>
    </row>
    <row r="107" ht="12.75" customHeight="1">
      <c r="S107" s="29"/>
    </row>
    <row r="108" ht="14.25" customHeight="1">
      <c r="S108" s="29"/>
    </row>
    <row r="110" ht="12.75" customHeight="1">
      <c r="S110" s="29"/>
    </row>
    <row r="111" ht="12">
      <c r="S111" s="29"/>
    </row>
    <row r="112" ht="15" customHeight="1">
      <c r="S112" s="29"/>
    </row>
    <row r="113" ht="12">
      <c r="S113" s="29"/>
    </row>
    <row r="114" spans="1:19" ht="39.75" customHeight="1">
      <c r="A114" s="29"/>
      <c r="B114" s="29"/>
      <c r="C114" s="29"/>
      <c r="D114" s="29"/>
      <c r="E114" s="29"/>
      <c r="F114" s="29"/>
      <c r="G114" s="29"/>
      <c r="H114" s="29"/>
      <c r="S114" s="29"/>
    </row>
    <row r="115" spans="1:8" ht="12">
      <c r="A115" s="18"/>
      <c r="B115" s="30"/>
      <c r="C115" s="29"/>
      <c r="D115" s="29"/>
      <c r="E115" s="29"/>
      <c r="F115" s="29"/>
      <c r="G115" s="29"/>
      <c r="H115" s="29"/>
    </row>
    <row r="116" spans="1:8" ht="12">
      <c r="A116" s="29"/>
      <c r="B116" s="29"/>
      <c r="C116" s="29"/>
      <c r="D116" s="29"/>
      <c r="E116" s="29"/>
      <c r="F116" s="29"/>
      <c r="G116" s="29"/>
      <c r="H116" s="29"/>
    </row>
    <row r="117" ht="12">
      <c r="A117" s="6"/>
    </row>
    <row r="118" spans="1:8" ht="12" customHeight="1">
      <c r="A118" s="29"/>
      <c r="B118" s="29"/>
      <c r="C118" s="29"/>
      <c r="D118" s="29"/>
      <c r="E118" s="29"/>
      <c r="F118" s="29"/>
      <c r="G118" s="29"/>
      <c r="H118" s="29"/>
    </row>
    <row r="119" spans="1:8" ht="12" customHeight="1">
      <c r="A119" s="29"/>
      <c r="B119" s="29"/>
      <c r="C119" s="29"/>
      <c r="D119" s="29"/>
      <c r="E119" s="29"/>
      <c r="F119" s="29"/>
      <c r="G119" s="29"/>
      <c r="H119" s="29"/>
    </row>
    <row r="120" spans="1:8" ht="12" customHeight="1">
      <c r="A120" s="29"/>
      <c r="B120" s="29"/>
      <c r="C120" s="29"/>
      <c r="D120" s="29"/>
      <c r="E120" s="29"/>
      <c r="F120" s="29"/>
      <c r="G120" s="29"/>
      <c r="H120" s="29"/>
    </row>
    <row r="121" spans="1:8" ht="12" customHeight="1">
      <c r="A121" s="29"/>
      <c r="B121" s="29"/>
      <c r="C121" s="29"/>
      <c r="D121" s="29"/>
      <c r="E121" s="29"/>
      <c r="F121" s="29"/>
      <c r="G121" s="29"/>
      <c r="H121" s="29"/>
    </row>
    <row r="122" spans="1:8" ht="12" customHeight="1">
      <c r="A122" s="29"/>
      <c r="B122" s="29"/>
      <c r="C122" s="29"/>
      <c r="D122" s="29"/>
      <c r="E122" s="29"/>
      <c r="F122" s="29"/>
      <c r="G122" s="29"/>
      <c r="H122" s="29"/>
    </row>
    <row r="123" spans="1:8" ht="12" customHeight="1">
      <c r="A123" s="29"/>
      <c r="B123" s="29"/>
      <c r="C123" s="29"/>
      <c r="D123" s="29"/>
      <c r="E123" s="29"/>
      <c r="F123" s="29"/>
      <c r="G123" s="29"/>
      <c r="H123" s="29"/>
    </row>
    <row r="124" spans="1:8" ht="12" customHeight="1">
      <c r="A124" s="29"/>
      <c r="B124" s="29"/>
      <c r="C124" s="29"/>
      <c r="D124" s="29"/>
      <c r="E124" s="29"/>
      <c r="F124" s="29"/>
      <c r="G124" s="29"/>
      <c r="H124" s="29"/>
    </row>
    <row r="125" spans="1:8" ht="12" customHeight="1">
      <c r="A125" s="29"/>
      <c r="B125" s="29"/>
      <c r="C125" s="29"/>
      <c r="D125" s="29"/>
      <c r="E125" s="29"/>
      <c r="F125" s="29"/>
      <c r="G125" s="29"/>
      <c r="H125" s="29"/>
    </row>
    <row r="126" spans="1:8" ht="12" customHeight="1">
      <c r="A126" s="29"/>
      <c r="B126" s="29"/>
      <c r="C126" s="29"/>
      <c r="D126" s="29"/>
      <c r="E126" s="29"/>
      <c r="F126" s="29"/>
      <c r="G126" s="29"/>
      <c r="H126" s="29"/>
    </row>
    <row r="127" spans="1:8" ht="12" customHeight="1">
      <c r="A127" s="29"/>
      <c r="B127" s="29"/>
      <c r="C127" s="29"/>
      <c r="D127" s="29"/>
      <c r="E127" s="29"/>
      <c r="F127" s="29"/>
      <c r="G127" s="29"/>
      <c r="H127" s="29"/>
    </row>
    <row r="128" spans="1:8" ht="12" customHeight="1">
      <c r="A128" s="29"/>
      <c r="B128" s="29"/>
      <c r="C128" s="29"/>
      <c r="D128" s="29"/>
      <c r="E128" s="29"/>
      <c r="F128" s="29"/>
      <c r="G128" s="29"/>
      <c r="H128" s="29"/>
    </row>
    <row r="129" spans="1:8" ht="12" customHeight="1">
      <c r="A129" s="29"/>
      <c r="B129" s="29"/>
      <c r="C129" s="29"/>
      <c r="D129" s="29"/>
      <c r="E129" s="29"/>
      <c r="F129" s="29"/>
      <c r="G129" s="29"/>
      <c r="H129" s="29"/>
    </row>
    <row r="130" spans="1:8" ht="12" customHeight="1">
      <c r="A130" s="29"/>
      <c r="B130" s="29"/>
      <c r="C130" s="29"/>
      <c r="D130" s="29"/>
      <c r="E130" s="29"/>
      <c r="F130" s="29"/>
      <c r="G130" s="29"/>
      <c r="H130" s="29"/>
    </row>
    <row r="131" ht="12" customHeight="1"/>
    <row r="132" ht="12" customHeight="1">
      <c r="A132" s="6"/>
    </row>
    <row r="133" spans="1:8" ht="12" customHeight="1">
      <c r="A133" s="29"/>
      <c r="B133" s="29"/>
      <c r="C133" s="29"/>
      <c r="D133" s="29"/>
      <c r="E133" s="29"/>
      <c r="F133" s="29"/>
      <c r="G133" s="29"/>
      <c r="H133" s="29"/>
    </row>
    <row r="134" spans="1:8" ht="12" customHeight="1">
      <c r="A134" s="29"/>
      <c r="B134" s="29"/>
      <c r="C134" s="29"/>
      <c r="D134" s="29"/>
      <c r="E134" s="29"/>
      <c r="F134" s="29"/>
      <c r="G134" s="29"/>
      <c r="H134" s="29"/>
    </row>
    <row r="135" spans="1:8" ht="12" customHeight="1">
      <c r="A135" s="29"/>
      <c r="B135" s="29"/>
      <c r="C135" s="29"/>
      <c r="D135" s="29"/>
      <c r="E135" s="29"/>
      <c r="F135" s="29"/>
      <c r="G135" s="29"/>
      <c r="H135" s="29"/>
    </row>
    <row r="136" spans="1:8" ht="12" customHeight="1">
      <c r="A136" s="29"/>
      <c r="B136" s="29"/>
      <c r="C136" s="29"/>
      <c r="D136" s="29"/>
      <c r="E136" s="29"/>
      <c r="F136" s="29"/>
      <c r="G136" s="29"/>
      <c r="H136" s="29"/>
    </row>
    <row r="137" spans="1:8" ht="12" customHeight="1">
      <c r="A137" s="29"/>
      <c r="B137" s="29"/>
      <c r="C137" s="29"/>
      <c r="D137" s="29"/>
      <c r="E137" s="29"/>
      <c r="F137" s="29"/>
      <c r="G137" s="29"/>
      <c r="H137" s="29"/>
    </row>
    <row r="138" spans="1:8" ht="12" customHeight="1">
      <c r="A138" s="29"/>
      <c r="B138" s="29"/>
      <c r="C138" s="29"/>
      <c r="D138" s="29"/>
      <c r="E138" s="29"/>
      <c r="F138" s="29"/>
      <c r="G138" s="29"/>
      <c r="H138" s="29"/>
    </row>
    <row r="139" spans="1:8" ht="12" customHeight="1">
      <c r="A139" s="29"/>
      <c r="B139" s="29"/>
      <c r="C139" s="29"/>
      <c r="D139" s="29"/>
      <c r="E139" s="29"/>
      <c r="F139" s="29"/>
      <c r="G139" s="29"/>
      <c r="H139" s="29"/>
    </row>
    <row r="140" spans="1:8" ht="12" customHeight="1">
      <c r="A140" s="29"/>
      <c r="B140" s="29"/>
      <c r="C140" s="29"/>
      <c r="D140" s="29"/>
      <c r="E140" s="29"/>
      <c r="F140" s="29"/>
      <c r="G140" s="29"/>
      <c r="H140" s="29"/>
    </row>
    <row r="141" spans="1:8" ht="12" customHeight="1">
      <c r="A141" s="29"/>
      <c r="B141" s="29"/>
      <c r="C141" s="29"/>
      <c r="D141" s="29"/>
      <c r="E141" s="29"/>
      <c r="F141" s="29"/>
      <c r="G141" s="29"/>
      <c r="H141" s="29"/>
    </row>
    <row r="142" spans="1:8" ht="12" customHeight="1">
      <c r="A142" s="29"/>
      <c r="B142" s="29"/>
      <c r="C142" s="29"/>
      <c r="D142" s="29"/>
      <c r="E142" s="29"/>
      <c r="F142" s="29"/>
      <c r="G142" s="29"/>
      <c r="H142" s="29"/>
    </row>
    <row r="143" ht="12" customHeight="1"/>
    <row r="144" ht="12" customHeight="1">
      <c r="A144" s="6"/>
    </row>
    <row r="145" spans="1:8" ht="12" customHeight="1">
      <c r="A145" s="29"/>
      <c r="B145" s="29"/>
      <c r="C145" s="29"/>
      <c r="D145" s="29"/>
      <c r="E145" s="29"/>
      <c r="F145" s="29"/>
      <c r="G145" s="29"/>
      <c r="H145" s="29"/>
    </row>
    <row r="146" spans="1:8" ht="12" customHeight="1">
      <c r="A146" s="29"/>
      <c r="B146" s="29"/>
      <c r="C146" s="29"/>
      <c r="D146" s="29"/>
      <c r="E146" s="29"/>
      <c r="F146" s="29"/>
      <c r="G146" s="29"/>
      <c r="H146" s="29"/>
    </row>
    <row r="147" spans="1:8" ht="12" customHeight="1">
      <c r="A147" s="29"/>
      <c r="B147" s="29"/>
      <c r="C147" s="29"/>
      <c r="D147" s="29"/>
      <c r="E147" s="29"/>
      <c r="F147" s="29"/>
      <c r="G147" s="29"/>
      <c r="H147" s="29"/>
    </row>
    <row r="148" ht="12" customHeight="1"/>
    <row r="149" ht="12" customHeight="1">
      <c r="A149" s="6"/>
    </row>
    <row r="150" spans="1:8" ht="12" customHeight="1">
      <c r="A150" s="29"/>
      <c r="B150" s="29"/>
      <c r="C150" s="29"/>
      <c r="D150" s="29"/>
      <c r="E150" s="29"/>
      <c r="F150" s="29"/>
      <c r="G150" s="29"/>
      <c r="H150" s="29"/>
    </row>
    <row r="151" spans="1:8" ht="12" customHeight="1">
      <c r="A151" s="29"/>
      <c r="B151" s="29"/>
      <c r="C151" s="29"/>
      <c r="D151" s="29"/>
      <c r="E151" s="29"/>
      <c r="F151" s="29"/>
      <c r="G151" s="29"/>
      <c r="H151" s="29"/>
    </row>
    <row r="152" spans="1:8" ht="12" customHeight="1">
      <c r="A152" s="29"/>
      <c r="B152" s="29"/>
      <c r="C152" s="29"/>
      <c r="D152" s="29"/>
      <c r="E152" s="29"/>
      <c r="F152" s="29"/>
      <c r="G152" s="29"/>
      <c r="H152" s="29"/>
    </row>
    <row r="153" spans="1:8" ht="12" customHeight="1">
      <c r="A153" s="29"/>
      <c r="B153" s="29"/>
      <c r="C153" s="29"/>
      <c r="D153" s="29"/>
      <c r="E153" s="29"/>
      <c r="F153" s="29"/>
      <c r="G153" s="29"/>
      <c r="H153" s="29"/>
    </row>
    <row r="154" spans="1:8" ht="12" customHeight="1">
      <c r="A154" s="29"/>
      <c r="B154" s="29"/>
      <c r="C154" s="29"/>
      <c r="D154" s="29"/>
      <c r="E154" s="29"/>
      <c r="F154" s="29"/>
      <c r="G154" s="29"/>
      <c r="H154" s="29"/>
    </row>
    <row r="155" spans="1:8" ht="12" customHeight="1">
      <c r="A155" s="19"/>
      <c r="B155" s="29"/>
      <c r="C155" s="29"/>
      <c r="D155" s="29"/>
      <c r="E155" s="29"/>
      <c r="F155" s="29"/>
      <c r="G155" s="29"/>
      <c r="H155" s="29"/>
    </row>
    <row r="156" spans="1:8" ht="12" customHeight="1">
      <c r="A156" s="29"/>
      <c r="B156" s="29"/>
      <c r="C156" s="29"/>
      <c r="D156" s="29"/>
      <c r="E156" s="29"/>
      <c r="F156" s="29"/>
      <c r="G156" s="29"/>
      <c r="H156" s="29"/>
    </row>
    <row r="157" spans="1:8" ht="12" customHeight="1">
      <c r="A157" s="29"/>
      <c r="B157" s="29"/>
      <c r="C157" s="29"/>
      <c r="D157" s="29"/>
      <c r="E157" s="29"/>
      <c r="F157" s="29"/>
      <c r="G157" s="29"/>
      <c r="H157" s="29"/>
    </row>
    <row r="158" spans="1:8" ht="12" customHeight="1">
      <c r="A158" s="29"/>
      <c r="B158" s="29"/>
      <c r="C158" s="29"/>
      <c r="D158" s="29"/>
      <c r="E158" s="29"/>
      <c r="F158" s="29"/>
      <c r="G158" s="29"/>
      <c r="H158" s="29"/>
    </row>
    <row r="159" spans="1:8" ht="12" customHeight="1">
      <c r="A159" s="29"/>
      <c r="B159" s="29"/>
      <c r="C159" s="29"/>
      <c r="D159" s="29"/>
      <c r="E159" s="29"/>
      <c r="F159" s="29"/>
      <c r="G159" s="29"/>
      <c r="H159" s="29"/>
    </row>
    <row r="160" spans="1:8" ht="12" customHeight="1">
      <c r="A160" s="29"/>
      <c r="B160" s="29"/>
      <c r="C160" s="29"/>
      <c r="D160" s="29"/>
      <c r="E160" s="29"/>
      <c r="F160" s="29"/>
      <c r="G160" s="29"/>
      <c r="H160" s="29"/>
    </row>
    <row r="161" spans="1:8" ht="12" customHeight="1">
      <c r="A161" s="29"/>
      <c r="B161" s="29"/>
      <c r="C161" s="29"/>
      <c r="D161" s="29"/>
      <c r="E161" s="29"/>
      <c r="F161" s="29"/>
      <c r="G161" s="29"/>
      <c r="H161" s="29"/>
    </row>
    <row r="162" spans="1:8" ht="12" customHeight="1">
      <c r="A162" s="29"/>
      <c r="B162" s="29"/>
      <c r="C162" s="29"/>
      <c r="D162" s="29"/>
      <c r="E162" s="29"/>
      <c r="F162" s="29"/>
      <c r="G162" s="29"/>
      <c r="H162" s="29"/>
    </row>
    <row r="163" spans="1:8" ht="12" customHeight="1">
      <c r="A163" s="29"/>
      <c r="B163" s="29"/>
      <c r="C163" s="29"/>
      <c r="D163" s="29"/>
      <c r="E163" s="29"/>
      <c r="F163" s="29"/>
      <c r="G163" s="29"/>
      <c r="H163" s="29"/>
    </row>
    <row r="164" spans="1:8" ht="12" customHeight="1">
      <c r="A164" s="29"/>
      <c r="B164" s="29"/>
      <c r="C164" s="29"/>
      <c r="D164" s="29"/>
      <c r="E164" s="29"/>
      <c r="F164" s="29"/>
      <c r="G164" s="29"/>
      <c r="H164" s="29"/>
    </row>
    <row r="165" ht="12" customHeight="1"/>
    <row r="166" spans="1:2" ht="12" customHeight="1">
      <c r="A166" s="6"/>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7:H39"/>
    <mergeCell ref="A33:H35"/>
  </mergeCells>
  <hyperlinks>
    <hyperlink ref="A41" location="INDEX!A1" display="Back to INDEX"/>
  </hyperlinks>
  <printOptions/>
  <pageMargins left="0.4" right="0.4" top="0.4" bottom="0.4"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D155"/>
  <sheetViews>
    <sheetView zoomScaleSheetLayoutView="75" workbookViewId="0" topLeftCell="A1">
      <selection activeCell="A1" sqref="A1:B2"/>
    </sheetView>
  </sheetViews>
  <sheetFormatPr defaultColWidth="8.8515625" defaultRowHeight="12.75"/>
  <cols>
    <col min="1" max="1" width="64.421875" style="20" customWidth="1"/>
    <col min="2" max="2" width="23.00390625" style="20" customWidth="1"/>
    <col min="3" max="4" width="9.140625" style="20" customWidth="1"/>
  </cols>
  <sheetData>
    <row r="1" spans="1:4" ht="12">
      <c r="A1" s="246" t="s">
        <v>37</v>
      </c>
      <c r="B1" s="246"/>
      <c r="C1" s="35"/>
      <c r="D1" s="35"/>
    </row>
    <row r="2" spans="1:4" ht="12">
      <c r="A2" s="246"/>
      <c r="B2" s="246"/>
      <c r="C2" s="35"/>
      <c r="D2" s="35"/>
    </row>
    <row r="3" spans="1:4" ht="12">
      <c r="A3" s="202"/>
      <c r="B3" s="202"/>
      <c r="C3" s="35"/>
      <c r="D3" s="35"/>
    </row>
    <row r="4" spans="1:4" ht="12">
      <c r="A4" s="221" t="s">
        <v>38</v>
      </c>
      <c r="B4" s="7" t="s">
        <v>85</v>
      </c>
      <c r="C4" s="21"/>
      <c r="D4" s="23"/>
    </row>
    <row r="5" spans="1:3" ht="12">
      <c r="A5" s="23"/>
      <c r="B5" s="37" t="s">
        <v>52</v>
      </c>
      <c r="C5" s="23"/>
    </row>
    <row r="7" spans="1:2" ht="12">
      <c r="A7" s="20" t="s">
        <v>354</v>
      </c>
      <c r="B7" s="60">
        <f>(1-(21.5/61.5))*1045.3</f>
        <v>679.869918699187</v>
      </c>
    </row>
    <row r="8" ht="12">
      <c r="B8" s="60"/>
    </row>
    <row r="9" spans="1:2" ht="12">
      <c r="A9" s="20" t="s">
        <v>25</v>
      </c>
      <c r="B9" s="60">
        <f>(1045.3-B7)*0.4</f>
        <v>146.1720325203252</v>
      </c>
    </row>
    <row r="10" ht="12">
      <c r="B10" s="60"/>
    </row>
    <row r="11" spans="1:2" ht="12">
      <c r="A11" s="20" t="s">
        <v>28</v>
      </c>
      <c r="B11" s="60">
        <f>(1460.3-915.1)*(1-52.6/92.3)</f>
        <v>234.5009750812567</v>
      </c>
    </row>
    <row r="12" spans="2:3" ht="12">
      <c r="B12" s="60"/>
      <c r="C12" s="25"/>
    </row>
    <row r="13" spans="1:2" ht="12">
      <c r="A13" s="20" t="s">
        <v>80</v>
      </c>
      <c r="B13" s="60">
        <f>(1460.3-915.1-B11)*0.4</f>
        <v>124.27960996749731</v>
      </c>
    </row>
    <row r="14" ht="12">
      <c r="B14" s="60"/>
    </row>
    <row r="15" spans="1:2" ht="12">
      <c r="A15" s="20" t="s">
        <v>29</v>
      </c>
      <c r="B15" s="60">
        <f>(1-51/92.3)*915.1</f>
        <v>409.4651137594799</v>
      </c>
    </row>
    <row r="16" ht="12">
      <c r="B16" s="60"/>
    </row>
    <row r="17" spans="1:2" ht="12">
      <c r="A17" s="20" t="s">
        <v>26</v>
      </c>
      <c r="B17" s="60">
        <f>(915.1-B15)*0.4</f>
        <v>202.25395449620805</v>
      </c>
    </row>
    <row r="18" ht="12">
      <c r="B18" s="60"/>
    </row>
    <row r="19" spans="1:2" ht="12">
      <c r="A19" s="20" t="s">
        <v>30</v>
      </c>
      <c r="B19" s="60">
        <f>(1-79/92.3)*631.5</f>
        <v>90.99620801733474</v>
      </c>
    </row>
    <row r="20" ht="12">
      <c r="B20" s="60"/>
    </row>
    <row r="21" spans="1:2" ht="12">
      <c r="A21" s="20" t="s">
        <v>27</v>
      </c>
      <c r="B21" s="60">
        <f>(631.5-B19)*0.4</f>
        <v>216.2015167930661</v>
      </c>
    </row>
    <row r="22" ht="12">
      <c r="B22" s="60"/>
    </row>
    <row r="23" spans="1:2" ht="12">
      <c r="A23" s="20" t="s">
        <v>31</v>
      </c>
      <c r="B23" s="60">
        <f>12*1.288847</f>
        <v>15.466164000000001</v>
      </c>
    </row>
    <row r="24" ht="12">
      <c r="B24" s="60"/>
    </row>
    <row r="25" spans="1:2" ht="12">
      <c r="A25" s="20" t="s">
        <v>32</v>
      </c>
      <c r="B25" s="60">
        <f>6.6*1.288847</f>
        <v>8.5063902</v>
      </c>
    </row>
    <row r="26" ht="12">
      <c r="B26" s="60"/>
    </row>
    <row r="27" spans="1:2" ht="12">
      <c r="A27" s="20" t="s">
        <v>33</v>
      </c>
      <c r="B27" s="60">
        <f>(1-(13.5/50))*0.3*146.9</f>
        <v>32.1711</v>
      </c>
    </row>
    <row r="28" ht="12">
      <c r="B28" s="60"/>
    </row>
    <row r="29" spans="1:2" ht="12">
      <c r="A29" s="20" t="s">
        <v>34</v>
      </c>
      <c r="B29" s="60">
        <f>0.5*113.4</f>
        <v>56.7</v>
      </c>
    </row>
    <row r="30" spans="1:4" ht="12">
      <c r="A30" s="23"/>
      <c r="B30" s="56"/>
      <c r="C30" s="23"/>
      <c r="D30" s="23"/>
    </row>
    <row r="31" spans="1:4" s="6" customFormat="1" ht="12">
      <c r="A31" s="219" t="s">
        <v>86</v>
      </c>
      <c r="B31" s="228">
        <f>SUM(B7:B30)</f>
        <v>2216.5829835343548</v>
      </c>
      <c r="C31" s="14"/>
      <c r="D31" s="14"/>
    </row>
    <row r="32" spans="1:2" ht="12">
      <c r="A32" s="14"/>
      <c r="B32" s="23"/>
    </row>
    <row r="33" spans="1:4" ht="12.75" customHeight="1">
      <c r="A33" s="238" t="s">
        <v>352</v>
      </c>
      <c r="B33" s="238"/>
      <c r="C33" s="54"/>
      <c r="D33" s="54"/>
    </row>
    <row r="34" spans="1:4" ht="12">
      <c r="A34" s="238"/>
      <c r="B34" s="238"/>
      <c r="C34" s="54"/>
      <c r="D34" s="54"/>
    </row>
    <row r="35" spans="1:4" ht="12">
      <c r="A35" s="238"/>
      <c r="B35" s="238"/>
      <c r="C35" s="54"/>
      <c r="D35" s="54"/>
    </row>
    <row r="36" spans="1:4" ht="12">
      <c r="A36" s="244"/>
      <c r="B36" s="244"/>
      <c r="C36" s="54"/>
      <c r="D36" s="54"/>
    </row>
    <row r="37" spans="1:4" ht="12">
      <c r="A37" s="247" t="s">
        <v>7</v>
      </c>
      <c r="B37" s="247"/>
      <c r="C37" s="36"/>
      <c r="D37" s="36"/>
    </row>
    <row r="38" spans="1:4" ht="12">
      <c r="A38" s="247"/>
      <c r="B38" s="247"/>
      <c r="C38" s="36"/>
      <c r="D38" s="36"/>
    </row>
    <row r="39" spans="1:4" ht="12">
      <c r="A39" s="247"/>
      <c r="B39" s="247"/>
      <c r="C39" s="36"/>
      <c r="D39" s="36"/>
    </row>
    <row r="40" spans="1:4" ht="25.5" customHeight="1">
      <c r="A40" s="247"/>
      <c r="B40" s="247"/>
      <c r="C40" s="36"/>
      <c r="D40" s="36"/>
    </row>
    <row r="41" spans="1:4" ht="12">
      <c r="A41" s="244"/>
      <c r="B41" s="244"/>
      <c r="C41" s="36"/>
      <c r="D41" s="36"/>
    </row>
    <row r="42" spans="1:4" ht="12">
      <c r="A42" s="247" t="s">
        <v>8</v>
      </c>
      <c r="B42" s="247"/>
      <c r="C42" s="29"/>
      <c r="D42" s="29"/>
    </row>
    <row r="43" spans="1:4" ht="12">
      <c r="A43" s="247"/>
      <c r="B43" s="247"/>
      <c r="C43" s="29"/>
      <c r="D43" s="29"/>
    </row>
    <row r="44" spans="1:4" ht="12">
      <c r="A44" s="247"/>
      <c r="B44" s="247"/>
      <c r="C44" s="29"/>
      <c r="D44" s="29"/>
    </row>
    <row r="45" spans="1:4" ht="12">
      <c r="A45" s="247"/>
      <c r="B45" s="247"/>
      <c r="C45" s="29"/>
      <c r="D45" s="29"/>
    </row>
    <row r="46" spans="1:4" ht="15.75" customHeight="1">
      <c r="A46" s="247"/>
      <c r="B46" s="247"/>
      <c r="C46" s="29"/>
      <c r="D46" s="29"/>
    </row>
    <row r="47" spans="1:3" ht="12">
      <c r="A47" s="244"/>
      <c r="B47" s="244"/>
      <c r="C47" s="29"/>
    </row>
    <row r="48" spans="1:4" ht="12">
      <c r="A48" s="245" t="s">
        <v>9</v>
      </c>
      <c r="B48" s="245"/>
      <c r="C48" s="36"/>
      <c r="D48" s="36"/>
    </row>
    <row r="49" spans="1:4" ht="12">
      <c r="A49" s="244"/>
      <c r="B49" s="244"/>
      <c r="C49" s="16"/>
      <c r="D49" s="16"/>
    </row>
    <row r="50" spans="1:4" ht="12">
      <c r="A50" s="245" t="s">
        <v>10</v>
      </c>
      <c r="B50" s="245"/>
      <c r="C50" s="36"/>
      <c r="D50" s="36"/>
    </row>
    <row r="51" spans="1:2" ht="12">
      <c r="A51" s="244"/>
      <c r="B51" s="244"/>
    </row>
    <row r="52" spans="1:4" ht="12">
      <c r="A52" s="245" t="s">
        <v>11</v>
      </c>
      <c r="B52" s="245"/>
      <c r="C52" s="36"/>
      <c r="D52" s="36"/>
    </row>
    <row r="53" spans="1:3" ht="12">
      <c r="A53" s="244"/>
      <c r="B53" s="244"/>
      <c r="C53" s="17"/>
    </row>
    <row r="54" spans="1:4" ht="12">
      <c r="A54" s="245" t="s">
        <v>12</v>
      </c>
      <c r="B54" s="245"/>
      <c r="C54" s="36"/>
      <c r="D54" s="36"/>
    </row>
    <row r="55" spans="1:4" ht="12">
      <c r="A55" s="245"/>
      <c r="B55" s="245"/>
      <c r="C55" s="36"/>
      <c r="D55" s="36"/>
    </row>
    <row r="56" spans="1:2" ht="12">
      <c r="A56" s="244"/>
      <c r="B56" s="244"/>
    </row>
    <row r="57" spans="1:4" ht="12">
      <c r="A57" s="245" t="s">
        <v>1</v>
      </c>
      <c r="B57" s="245"/>
      <c r="C57" s="36"/>
      <c r="D57" s="36"/>
    </row>
    <row r="58" spans="1:2" ht="12">
      <c r="A58" s="244"/>
      <c r="B58" s="244"/>
    </row>
    <row r="59" spans="1:4" ht="12">
      <c r="A59" s="245" t="s">
        <v>2</v>
      </c>
      <c r="B59" s="245"/>
      <c r="C59" s="36"/>
      <c r="D59" s="36"/>
    </row>
    <row r="60" spans="1:4" ht="12">
      <c r="A60" s="245"/>
      <c r="B60" s="245"/>
      <c r="C60" s="36"/>
      <c r="D60" s="36"/>
    </row>
    <row r="61" spans="1:4" ht="12">
      <c r="A61" s="245"/>
      <c r="B61" s="245"/>
      <c r="C61" s="36"/>
      <c r="D61" s="36"/>
    </row>
    <row r="62" spans="1:2" ht="12">
      <c r="A62" s="244"/>
      <c r="B62" s="244"/>
    </row>
    <row r="63" spans="1:4" ht="12">
      <c r="A63" s="245" t="s">
        <v>13</v>
      </c>
      <c r="B63" s="245"/>
      <c r="C63" s="36"/>
      <c r="D63" s="36"/>
    </row>
    <row r="64" spans="1:4" ht="12">
      <c r="A64" s="245"/>
      <c r="B64" s="245"/>
      <c r="C64" s="36"/>
      <c r="D64" s="36"/>
    </row>
    <row r="65" spans="1:2" ht="12">
      <c r="A65" s="244"/>
      <c r="B65" s="244"/>
    </row>
    <row r="66" spans="1:4" ht="12.75" customHeight="1">
      <c r="A66" s="248" t="s">
        <v>353</v>
      </c>
      <c r="B66" s="248"/>
      <c r="C66" s="215"/>
      <c r="D66" s="215"/>
    </row>
    <row r="67" spans="1:4" ht="12">
      <c r="A67" s="248"/>
      <c r="B67" s="248"/>
      <c r="C67" s="215"/>
      <c r="D67" s="215"/>
    </row>
    <row r="68" spans="1:4" ht="12">
      <c r="A68" s="248"/>
      <c r="B68" s="248"/>
      <c r="C68" s="215"/>
      <c r="D68" s="215"/>
    </row>
    <row r="69" spans="1:4" ht="12">
      <c r="A69" s="248"/>
      <c r="B69" s="248"/>
      <c r="C69" s="215"/>
      <c r="D69" s="215"/>
    </row>
    <row r="70" spans="1:4" ht="12">
      <c r="A70" s="248"/>
      <c r="B70" s="248"/>
      <c r="C70" s="215"/>
      <c r="D70" s="215"/>
    </row>
    <row r="71" spans="1:4" ht="12">
      <c r="A71" s="248"/>
      <c r="B71" s="248"/>
      <c r="C71" s="215"/>
      <c r="D71" s="215"/>
    </row>
    <row r="72" spans="1:4" ht="12">
      <c r="A72" s="227"/>
      <c r="B72" s="227"/>
      <c r="C72" s="215"/>
      <c r="D72" s="215"/>
    </row>
    <row r="73" spans="1:4" ht="12">
      <c r="A73" s="244"/>
      <c r="B73" s="244"/>
      <c r="C73" s="215"/>
      <c r="D73" s="215"/>
    </row>
    <row r="74" spans="1:4" ht="12">
      <c r="A74" s="231" t="s">
        <v>14</v>
      </c>
      <c r="B74" s="231"/>
      <c r="C74" s="186"/>
      <c r="D74" s="186"/>
    </row>
    <row r="75" spans="1:4" ht="12">
      <c r="A75" s="231"/>
      <c r="B75" s="231"/>
      <c r="C75" s="186"/>
      <c r="D75" s="186"/>
    </row>
    <row r="76" spans="1:4" ht="12">
      <c r="A76" s="231"/>
      <c r="B76" s="231"/>
      <c r="C76" s="186"/>
      <c r="D76" s="186"/>
    </row>
    <row r="77" spans="1:2" ht="12">
      <c r="A77" s="244"/>
      <c r="B77" s="244"/>
    </row>
    <row r="78" ht="12">
      <c r="A78" s="225" t="s">
        <v>24</v>
      </c>
    </row>
    <row r="105" ht="12">
      <c r="A105" s="29"/>
    </row>
    <row r="106" ht="12">
      <c r="A106" s="29"/>
    </row>
    <row r="107" ht="12">
      <c r="A107" s="29"/>
    </row>
    <row r="109" ht="12">
      <c r="A109" s="29"/>
    </row>
    <row r="110" ht="12">
      <c r="A110" s="29"/>
    </row>
    <row r="111" ht="12">
      <c r="A111" s="29"/>
    </row>
    <row r="112" ht="12">
      <c r="A112" s="29"/>
    </row>
    <row r="113" ht="12">
      <c r="A113" s="29"/>
    </row>
    <row r="114" ht="12">
      <c r="A114" s="29"/>
    </row>
    <row r="115" ht="12">
      <c r="A115" s="29"/>
    </row>
    <row r="116" ht="12">
      <c r="A116" s="29"/>
    </row>
    <row r="117" ht="12">
      <c r="A117" s="29"/>
    </row>
    <row r="118" ht="12">
      <c r="A118" s="29"/>
    </row>
    <row r="119" ht="12">
      <c r="A119" s="29"/>
    </row>
    <row r="120" ht="12">
      <c r="A120" s="29"/>
    </row>
    <row r="121" ht="12">
      <c r="A121" s="29"/>
    </row>
    <row r="124" ht="12">
      <c r="A124" s="29"/>
    </row>
    <row r="125" ht="12">
      <c r="A125" s="29"/>
    </row>
    <row r="126" ht="12">
      <c r="A126" s="29"/>
    </row>
    <row r="127" ht="12">
      <c r="A127" s="29"/>
    </row>
    <row r="128" ht="12">
      <c r="A128" s="29"/>
    </row>
    <row r="129" ht="12">
      <c r="A129" s="29"/>
    </row>
    <row r="130" ht="12">
      <c r="A130" s="29"/>
    </row>
    <row r="131" ht="12">
      <c r="A131" s="29"/>
    </row>
    <row r="132" ht="12">
      <c r="A132" s="29"/>
    </row>
    <row r="133" ht="12">
      <c r="A133" s="29"/>
    </row>
    <row r="136" ht="12">
      <c r="A136" s="29"/>
    </row>
    <row r="137" ht="12">
      <c r="A137" s="29"/>
    </row>
    <row r="138" ht="12">
      <c r="A138" s="29"/>
    </row>
    <row r="141" ht="12">
      <c r="A141" s="29"/>
    </row>
    <row r="142" ht="12">
      <c r="A142" s="29"/>
    </row>
    <row r="143" ht="12">
      <c r="A143" s="29"/>
    </row>
    <row r="144" ht="12">
      <c r="A144" s="29"/>
    </row>
    <row r="145" ht="12">
      <c r="A145" s="29"/>
    </row>
    <row r="146" ht="12">
      <c r="A146" s="29"/>
    </row>
    <row r="147" ht="12">
      <c r="A147" s="29"/>
    </row>
    <row r="148" ht="12">
      <c r="A148" s="29"/>
    </row>
    <row r="149" ht="12">
      <c r="A149" s="29"/>
    </row>
    <row r="150" ht="12">
      <c r="A150" s="29"/>
    </row>
    <row r="151" ht="12">
      <c r="A151" s="29"/>
    </row>
    <row r="152" ht="12">
      <c r="A152" s="29"/>
    </row>
    <row r="153" ht="12">
      <c r="A153" s="29"/>
    </row>
    <row r="154" ht="12">
      <c r="A154" s="29"/>
    </row>
    <row r="155" ht="12">
      <c r="A155" s="29"/>
    </row>
  </sheetData>
  <mergeCells count="25">
    <mergeCell ref="A74:B76"/>
    <mergeCell ref="A59:B61"/>
    <mergeCell ref="A66:B71"/>
    <mergeCell ref="A1:B2"/>
    <mergeCell ref="A37:B40"/>
    <mergeCell ref="A42:B46"/>
    <mergeCell ref="A33:B35"/>
    <mergeCell ref="A57:B57"/>
    <mergeCell ref="A63:B64"/>
    <mergeCell ref="A50:B50"/>
    <mergeCell ref="A52:B52"/>
    <mergeCell ref="A48:B48"/>
    <mergeCell ref="A36:B36"/>
    <mergeCell ref="A41:B41"/>
    <mergeCell ref="A47:B47"/>
    <mergeCell ref="A77:B77"/>
    <mergeCell ref="A58:B58"/>
    <mergeCell ref="A62:B62"/>
    <mergeCell ref="A65:B65"/>
    <mergeCell ref="A73:B73"/>
    <mergeCell ref="A49:B49"/>
    <mergeCell ref="A51:B51"/>
    <mergeCell ref="A53:B53"/>
    <mergeCell ref="A56:B56"/>
    <mergeCell ref="A54:B55"/>
  </mergeCells>
  <hyperlinks>
    <hyperlink ref="A78" location="INDEX!A1" display="Back to INDEX"/>
  </hyperlinks>
  <printOptions/>
  <pageMargins left="0.5" right="0.5" top="0.75" bottom="0.7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2:L163"/>
  <sheetViews>
    <sheetView showGridLines="0" showZeros="0" zoomScaleSheetLayoutView="75" workbookViewId="0" topLeftCell="A1">
      <selection activeCell="A1" sqref="A1"/>
    </sheetView>
  </sheetViews>
  <sheetFormatPr defaultColWidth="9.140625" defaultRowHeight="12.75"/>
  <cols>
    <col min="1" max="1" width="3.140625" style="69" customWidth="1"/>
    <col min="2" max="2" width="2.8515625" style="69" customWidth="1"/>
    <col min="3" max="3" width="2.8515625" style="69" bestFit="1" customWidth="1"/>
    <col min="4" max="4" width="3.421875" style="70" customWidth="1"/>
    <col min="5" max="5" width="6.421875" style="70" customWidth="1"/>
    <col min="6" max="6" width="3.421875" style="75" customWidth="1"/>
    <col min="7" max="7" width="65.140625" style="75" customWidth="1"/>
    <col min="8" max="8" width="9.28125" style="76" customWidth="1"/>
    <col min="9" max="9" width="8.8515625" style="71" customWidth="1"/>
    <col min="10" max="16384" width="9.140625" style="71" customWidth="1"/>
  </cols>
  <sheetData>
    <row r="1" ht="12.75"/>
    <row r="2" spans="6:12" ht="18">
      <c r="F2" s="249" t="s">
        <v>364</v>
      </c>
      <c r="G2" s="249"/>
      <c r="H2" s="249"/>
      <c r="I2" s="249"/>
      <c r="J2" s="249"/>
      <c r="K2" s="249"/>
      <c r="L2" s="249"/>
    </row>
    <row r="3" spans="6:12" ht="18">
      <c r="F3" s="72" t="s">
        <v>365</v>
      </c>
      <c r="G3" s="72"/>
      <c r="H3" s="73"/>
      <c r="I3" s="74"/>
      <c r="J3" s="74"/>
      <c r="K3" s="74"/>
      <c r="L3" s="74"/>
    </row>
    <row r="4" ht="12.75"/>
    <row r="5" ht="12.75"/>
    <row r="7" spans="1:5" ht="12">
      <c r="A7" s="77" t="s">
        <v>366</v>
      </c>
      <c r="D7" s="71"/>
      <c r="E7" s="71"/>
    </row>
    <row r="8" spans="1:5" ht="12">
      <c r="A8" s="77" t="s">
        <v>367</v>
      </c>
      <c r="D8" s="71"/>
      <c r="E8" s="71"/>
    </row>
    <row r="9" ht="12">
      <c r="A9" s="77"/>
    </row>
    <row r="10" spans="1:3" ht="12">
      <c r="A10" s="78" t="s">
        <v>368</v>
      </c>
      <c r="B10" s="78" t="s">
        <v>369</v>
      </c>
      <c r="C10" s="78" t="s">
        <v>370</v>
      </c>
    </row>
    <row r="11" spans="1:8" s="86" customFormat="1" ht="12">
      <c r="A11" s="79">
        <f>SUM(A15:A28)</f>
        <v>0</v>
      </c>
      <c r="B11" s="80">
        <f>SUM(B15:B28)</f>
        <v>0</v>
      </c>
      <c r="C11" s="81">
        <f>SUM(C15:C28)</f>
        <v>0</v>
      </c>
      <c r="D11" s="82"/>
      <c r="E11" s="83" t="s">
        <v>371</v>
      </c>
      <c r="F11" s="82"/>
      <c r="G11" s="84"/>
      <c r="H11" s="85" t="s">
        <v>372</v>
      </c>
    </row>
    <row r="12" spans="1:8" s="92" customFormat="1" ht="12">
      <c r="A12" s="87"/>
      <c r="B12" s="88"/>
      <c r="C12" s="88"/>
      <c r="D12" s="89"/>
      <c r="E12" s="89"/>
      <c r="F12" s="89"/>
      <c r="G12" s="90"/>
      <c r="H12" s="91"/>
    </row>
    <row r="13" spans="1:8" ht="12">
      <c r="A13" s="93" t="s">
        <v>373</v>
      </c>
      <c r="B13" s="94"/>
      <c r="C13" s="95"/>
      <c r="D13" s="96" t="s">
        <v>374</v>
      </c>
      <c r="E13" s="96"/>
      <c r="F13" s="40" t="s">
        <v>375</v>
      </c>
      <c r="G13" s="40"/>
      <c r="H13" s="97" t="s">
        <v>376</v>
      </c>
    </row>
    <row r="14" spans="1:8" ht="12">
      <c r="A14" s="98" t="s">
        <v>373</v>
      </c>
      <c r="B14" s="94"/>
      <c r="C14" s="95"/>
      <c r="D14" s="96" t="s">
        <v>377</v>
      </c>
      <c r="E14" s="96"/>
      <c r="F14" s="99" t="s">
        <v>378</v>
      </c>
      <c r="G14" s="40"/>
      <c r="H14" s="97" t="s">
        <v>376</v>
      </c>
    </row>
    <row r="15" spans="1:8" ht="12">
      <c r="A15" s="100"/>
      <c r="B15" s="101"/>
      <c r="C15" s="102"/>
      <c r="D15" s="96" t="s">
        <v>379</v>
      </c>
      <c r="E15" s="96"/>
      <c r="F15" s="254" t="s">
        <v>380</v>
      </c>
      <c r="G15" s="253"/>
      <c r="H15" s="103">
        <v>1</v>
      </c>
    </row>
    <row r="16" spans="1:8" ht="12">
      <c r="A16" s="104"/>
      <c r="B16" s="101"/>
      <c r="C16" s="105"/>
      <c r="D16" s="96" t="s">
        <v>381</v>
      </c>
      <c r="E16" s="96"/>
      <c r="F16" s="254" t="s">
        <v>382</v>
      </c>
      <c r="G16" s="253"/>
      <c r="H16" s="103">
        <v>1</v>
      </c>
    </row>
    <row r="17" spans="1:8" ht="12">
      <c r="A17" s="104"/>
      <c r="B17" s="101"/>
      <c r="C17" s="105"/>
      <c r="D17" s="96" t="s">
        <v>383</v>
      </c>
      <c r="E17" s="96"/>
      <c r="F17" s="252" t="s">
        <v>384</v>
      </c>
      <c r="G17" s="254"/>
      <c r="H17" s="103">
        <v>1</v>
      </c>
    </row>
    <row r="18" spans="1:8" ht="12">
      <c r="A18" s="104"/>
      <c r="B18" s="101"/>
      <c r="C18" s="105"/>
      <c r="D18" s="106" t="s">
        <v>385</v>
      </c>
      <c r="E18" s="106"/>
      <c r="F18" s="254" t="s">
        <v>386</v>
      </c>
      <c r="G18" s="253"/>
      <c r="H18" s="103">
        <v>1</v>
      </c>
    </row>
    <row r="19" spans="1:8" ht="12">
      <c r="A19" s="104"/>
      <c r="B19" s="101"/>
      <c r="C19" s="105"/>
      <c r="D19" s="106" t="s">
        <v>387</v>
      </c>
      <c r="E19" s="106"/>
      <c r="F19" s="254" t="s">
        <v>388</v>
      </c>
      <c r="G19" s="253"/>
      <c r="H19" s="103">
        <v>1</v>
      </c>
    </row>
    <row r="20" spans="1:8" ht="11.25" customHeight="1">
      <c r="A20" s="104"/>
      <c r="B20" s="101"/>
      <c r="C20" s="105"/>
      <c r="D20" s="106" t="s">
        <v>389</v>
      </c>
      <c r="E20" s="106"/>
      <c r="F20" s="254" t="s">
        <v>390</v>
      </c>
      <c r="G20" s="253"/>
      <c r="H20" s="103">
        <v>1</v>
      </c>
    </row>
    <row r="21" spans="1:8" ht="12">
      <c r="A21" s="104"/>
      <c r="B21" s="101"/>
      <c r="C21" s="105"/>
      <c r="D21" s="106" t="s">
        <v>391</v>
      </c>
      <c r="E21" s="106"/>
      <c r="F21" s="254" t="s">
        <v>296</v>
      </c>
      <c r="G21" s="253"/>
      <c r="H21" s="103">
        <v>1</v>
      </c>
    </row>
    <row r="22" spans="1:8" ht="12">
      <c r="A22" s="104"/>
      <c r="B22" s="101"/>
      <c r="C22" s="105"/>
      <c r="D22" s="96" t="s">
        <v>297</v>
      </c>
      <c r="E22" s="96"/>
      <c r="F22" s="254" t="s">
        <v>298</v>
      </c>
      <c r="G22" s="253"/>
      <c r="H22" s="103">
        <v>1</v>
      </c>
    </row>
    <row r="23" spans="1:8" ht="12">
      <c r="A23" s="104"/>
      <c r="B23" s="101"/>
      <c r="C23" s="105"/>
      <c r="D23" s="96" t="s">
        <v>299</v>
      </c>
      <c r="E23" s="96"/>
      <c r="F23" s="254" t="s">
        <v>300</v>
      </c>
      <c r="G23" s="253"/>
      <c r="H23" s="103">
        <v>1</v>
      </c>
    </row>
    <row r="24" spans="1:8" ht="12">
      <c r="A24" s="104"/>
      <c r="B24" s="101"/>
      <c r="C24" s="105"/>
      <c r="D24" s="96" t="s">
        <v>301</v>
      </c>
      <c r="E24" s="96"/>
      <c r="F24" s="254" t="s">
        <v>302</v>
      </c>
      <c r="G24" s="253"/>
      <c r="H24" s="103">
        <v>1</v>
      </c>
    </row>
    <row r="25" spans="1:8" ht="12">
      <c r="A25" s="104"/>
      <c r="B25" s="101"/>
      <c r="C25" s="105"/>
      <c r="D25" s="96" t="s">
        <v>303</v>
      </c>
      <c r="E25" s="96"/>
      <c r="F25" s="254" t="s">
        <v>304</v>
      </c>
      <c r="G25" s="253"/>
      <c r="H25" s="103">
        <v>1</v>
      </c>
    </row>
    <row r="26" spans="1:8" ht="12">
      <c r="A26" s="104"/>
      <c r="B26" s="101"/>
      <c r="C26" s="105"/>
      <c r="D26" s="96" t="s">
        <v>305</v>
      </c>
      <c r="E26" s="96"/>
      <c r="F26" s="254" t="s">
        <v>306</v>
      </c>
      <c r="G26" s="253"/>
      <c r="H26" s="103">
        <v>1</v>
      </c>
    </row>
    <row r="27" spans="1:8" ht="12">
      <c r="A27" s="104"/>
      <c r="B27" s="101"/>
      <c r="C27" s="105"/>
      <c r="D27" s="96" t="s">
        <v>307</v>
      </c>
      <c r="E27" s="96"/>
      <c r="F27" s="254" t="s">
        <v>308</v>
      </c>
      <c r="G27" s="253"/>
      <c r="H27" s="103">
        <v>1</v>
      </c>
    </row>
    <row r="28" spans="1:8" s="92" customFormat="1" ht="12">
      <c r="A28" s="104"/>
      <c r="B28" s="101"/>
      <c r="C28" s="105"/>
      <c r="D28" s="96" t="s">
        <v>309</v>
      </c>
      <c r="E28" s="96"/>
      <c r="F28" s="254" t="s">
        <v>310</v>
      </c>
      <c r="G28" s="254"/>
      <c r="H28" s="103">
        <v>1</v>
      </c>
    </row>
    <row r="29" spans="4:8" ht="12">
      <c r="D29" s="77"/>
      <c r="E29" s="77"/>
      <c r="F29" s="77"/>
      <c r="G29" s="77"/>
      <c r="H29" s="77"/>
    </row>
    <row r="30" spans="1:3" ht="12">
      <c r="A30" s="78" t="s">
        <v>368</v>
      </c>
      <c r="B30" s="78" t="s">
        <v>369</v>
      </c>
      <c r="C30" s="78" t="s">
        <v>370</v>
      </c>
    </row>
    <row r="31" spans="1:8" s="86" customFormat="1" ht="12">
      <c r="A31" s="79">
        <f>SUM(A35:A39)</f>
        <v>0</v>
      </c>
      <c r="B31" s="80">
        <f>SUM(B35:B39)</f>
        <v>0</v>
      </c>
      <c r="C31" s="81">
        <f>SUM(C35:C39)</f>
        <v>0</v>
      </c>
      <c r="D31" s="82"/>
      <c r="E31" s="83" t="s">
        <v>311</v>
      </c>
      <c r="F31" s="82"/>
      <c r="G31" s="84"/>
      <c r="H31" s="85" t="s">
        <v>312</v>
      </c>
    </row>
    <row r="32" spans="1:8" s="92" customFormat="1" ht="12">
      <c r="A32" s="87"/>
      <c r="B32" s="88"/>
      <c r="C32" s="88"/>
      <c r="D32" s="89"/>
      <c r="E32" s="89"/>
      <c r="F32" s="89"/>
      <c r="G32" s="90"/>
      <c r="H32" s="91"/>
    </row>
    <row r="33" spans="1:8" ht="12">
      <c r="A33" s="93" t="s">
        <v>373</v>
      </c>
      <c r="B33" s="94"/>
      <c r="C33" s="95"/>
      <c r="D33" s="96" t="s">
        <v>374</v>
      </c>
      <c r="E33" s="96"/>
      <c r="F33" s="107" t="s">
        <v>313</v>
      </c>
      <c r="G33" s="108"/>
      <c r="H33" s="97" t="s">
        <v>376</v>
      </c>
    </row>
    <row r="34" spans="1:8" ht="12">
      <c r="A34" s="98" t="s">
        <v>373</v>
      </c>
      <c r="B34" s="94"/>
      <c r="C34" s="95"/>
      <c r="D34" s="96" t="s">
        <v>314</v>
      </c>
      <c r="E34" s="96"/>
      <c r="F34" s="107" t="s">
        <v>315</v>
      </c>
      <c r="G34" s="108"/>
      <c r="H34" s="97" t="s">
        <v>376</v>
      </c>
    </row>
    <row r="35" spans="1:8" ht="12">
      <c r="A35" s="100"/>
      <c r="B35" s="101"/>
      <c r="C35" s="102"/>
      <c r="D35" s="96" t="s">
        <v>316</v>
      </c>
      <c r="E35" s="96"/>
      <c r="F35" s="254" t="s">
        <v>317</v>
      </c>
      <c r="G35" s="253"/>
      <c r="H35" s="103">
        <v>1</v>
      </c>
    </row>
    <row r="36" spans="1:8" ht="12">
      <c r="A36" s="104"/>
      <c r="B36" s="101"/>
      <c r="C36" s="105"/>
      <c r="D36" s="96" t="s">
        <v>318</v>
      </c>
      <c r="E36" s="96"/>
      <c r="F36" s="254" t="s">
        <v>319</v>
      </c>
      <c r="G36" s="253"/>
      <c r="H36" s="103">
        <v>1</v>
      </c>
    </row>
    <row r="37" spans="1:8" ht="12">
      <c r="A37" s="104"/>
      <c r="B37" s="101"/>
      <c r="C37" s="105"/>
      <c r="D37" s="96" t="s">
        <v>383</v>
      </c>
      <c r="E37" s="96"/>
      <c r="F37" s="254" t="s">
        <v>320</v>
      </c>
      <c r="G37" s="254"/>
      <c r="H37" s="103">
        <v>1</v>
      </c>
    </row>
    <row r="38" spans="1:8" ht="12">
      <c r="A38" s="104"/>
      <c r="B38" s="101"/>
      <c r="C38" s="105"/>
      <c r="D38" s="96" t="s">
        <v>385</v>
      </c>
      <c r="E38" s="96"/>
      <c r="F38" s="254" t="s">
        <v>321</v>
      </c>
      <c r="G38" s="253"/>
      <c r="H38" s="103">
        <v>1</v>
      </c>
    </row>
    <row r="39" spans="1:8" s="92" customFormat="1" ht="12">
      <c r="A39" s="104"/>
      <c r="B39" s="101"/>
      <c r="C39" s="105"/>
      <c r="D39" s="96" t="s">
        <v>387</v>
      </c>
      <c r="E39" s="96"/>
      <c r="F39" s="254" t="s">
        <v>322</v>
      </c>
      <c r="G39" s="253"/>
      <c r="H39" s="103">
        <v>1</v>
      </c>
    </row>
    <row r="40" spans="4:8" ht="12">
      <c r="D40" s="77"/>
      <c r="E40" s="77"/>
      <c r="F40" s="77"/>
      <c r="G40" s="77"/>
      <c r="H40" s="77"/>
    </row>
    <row r="41" spans="1:3" ht="12">
      <c r="A41" s="78" t="s">
        <v>368</v>
      </c>
      <c r="B41" s="78" t="s">
        <v>369</v>
      </c>
      <c r="C41" s="78" t="s">
        <v>370</v>
      </c>
    </row>
    <row r="42" spans="1:8" s="86" customFormat="1" ht="12">
      <c r="A42" s="79">
        <f>SUM(A48:A71)</f>
        <v>0</v>
      </c>
      <c r="B42" s="80">
        <f>SUM(B48:B71)</f>
        <v>0</v>
      </c>
      <c r="C42" s="81">
        <f>SUM(C48:C71)</f>
        <v>0</v>
      </c>
      <c r="D42" s="82"/>
      <c r="E42" s="83" t="s">
        <v>323</v>
      </c>
      <c r="F42" s="82"/>
      <c r="G42" s="84"/>
      <c r="H42" s="85" t="s">
        <v>324</v>
      </c>
    </row>
    <row r="43" spans="1:8" s="92" customFormat="1" ht="12">
      <c r="A43" s="87"/>
      <c r="B43" s="88"/>
      <c r="C43" s="88"/>
      <c r="D43" s="89"/>
      <c r="E43" s="89"/>
      <c r="F43" s="89"/>
      <c r="G43" s="90"/>
      <c r="H43" s="91"/>
    </row>
    <row r="44" spans="1:8" ht="12">
      <c r="A44" s="93" t="s">
        <v>373</v>
      </c>
      <c r="B44" s="94"/>
      <c r="C44" s="95"/>
      <c r="D44" s="96" t="s">
        <v>374</v>
      </c>
      <c r="E44" s="96"/>
      <c r="F44" s="107" t="s">
        <v>325</v>
      </c>
      <c r="G44" s="107"/>
      <c r="H44" s="97" t="s">
        <v>376</v>
      </c>
    </row>
    <row r="45" spans="1:8" ht="12">
      <c r="A45" s="93" t="s">
        <v>373</v>
      </c>
      <c r="B45" s="94"/>
      <c r="C45" s="95"/>
      <c r="D45" s="96" t="s">
        <v>377</v>
      </c>
      <c r="E45" s="96"/>
      <c r="F45" s="107" t="s">
        <v>326</v>
      </c>
      <c r="G45" s="107"/>
      <c r="H45" s="97" t="s">
        <v>376</v>
      </c>
    </row>
    <row r="46" spans="1:8" ht="12">
      <c r="A46" s="98" t="s">
        <v>373</v>
      </c>
      <c r="B46" s="94"/>
      <c r="C46" s="95"/>
      <c r="D46" s="96" t="s">
        <v>327</v>
      </c>
      <c r="E46" s="96"/>
      <c r="F46" s="109" t="s">
        <v>328</v>
      </c>
      <c r="G46" s="107"/>
      <c r="H46" s="97" t="s">
        <v>376</v>
      </c>
    </row>
    <row r="47" spans="1:8" ht="12">
      <c r="A47" s="257" t="s">
        <v>329</v>
      </c>
      <c r="B47" s="258"/>
      <c r="C47" s="258"/>
      <c r="D47" s="258"/>
      <c r="E47" s="258"/>
      <c r="F47" s="258"/>
      <c r="G47" s="258"/>
      <c r="H47" s="258"/>
    </row>
    <row r="48" spans="1:8" ht="12">
      <c r="A48" s="100">
        <v>0</v>
      </c>
      <c r="B48" s="101"/>
      <c r="C48" s="102">
        <v>0</v>
      </c>
      <c r="D48" s="106" t="s">
        <v>330</v>
      </c>
      <c r="E48" s="106"/>
      <c r="F48" s="109" t="s">
        <v>331</v>
      </c>
      <c r="G48" s="107"/>
      <c r="H48" s="97" t="s">
        <v>332</v>
      </c>
    </row>
    <row r="49" spans="1:8" ht="12">
      <c r="A49" s="71"/>
      <c r="B49" s="71"/>
      <c r="C49" s="71"/>
      <c r="F49" s="110" t="str">
        <f>IF((A48=1),1," ")</f>
        <v> </v>
      </c>
      <c r="G49" s="111" t="s">
        <v>333</v>
      </c>
      <c r="H49" s="112">
        <v>1</v>
      </c>
    </row>
    <row r="50" spans="1:8" ht="12">
      <c r="A50" s="113"/>
      <c r="B50" s="114"/>
      <c r="C50" s="115"/>
      <c r="F50" s="110" t="str">
        <f>IF((A48=2),2," ")</f>
        <v> </v>
      </c>
      <c r="G50" s="111" t="s">
        <v>334</v>
      </c>
      <c r="H50" s="112">
        <v>2</v>
      </c>
    </row>
    <row r="51" spans="1:8" ht="12">
      <c r="A51" s="113"/>
      <c r="B51" s="114"/>
      <c r="C51" s="115"/>
      <c r="F51" s="110" t="str">
        <f>IF((A48=3),3," ")</f>
        <v> </v>
      </c>
      <c r="G51" s="111" t="s">
        <v>335</v>
      </c>
      <c r="H51" s="112">
        <v>3</v>
      </c>
    </row>
    <row r="52" spans="1:8" ht="12">
      <c r="A52" s="113"/>
      <c r="B52" s="114"/>
      <c r="C52" s="115"/>
      <c r="F52" s="110" t="str">
        <f>IF((A48=4),4," ")</f>
        <v> </v>
      </c>
      <c r="G52" s="111" t="s">
        <v>336</v>
      </c>
      <c r="H52" s="112">
        <v>4</v>
      </c>
    </row>
    <row r="53" spans="1:8" ht="12">
      <c r="A53" s="113"/>
      <c r="B53" s="114"/>
      <c r="C53" s="115"/>
      <c r="F53" s="110" t="str">
        <f>IF((A48=5),5," ")</f>
        <v> </v>
      </c>
      <c r="G53" s="111" t="s">
        <v>337</v>
      </c>
      <c r="H53" s="112">
        <v>5</v>
      </c>
    </row>
    <row r="54" spans="1:8" ht="12">
      <c r="A54" s="113"/>
      <c r="B54" s="114"/>
      <c r="C54" s="115"/>
      <c r="F54" s="110" t="str">
        <f>IF((A48=6),6," ")</f>
        <v> </v>
      </c>
      <c r="G54" s="111" t="s">
        <v>338</v>
      </c>
      <c r="H54" s="112">
        <v>6</v>
      </c>
    </row>
    <row r="55" spans="1:8" ht="12">
      <c r="A55" s="113"/>
      <c r="B55" s="114"/>
      <c r="C55" s="115"/>
      <c r="F55" s="110" t="str">
        <f>IF((A48=7),7," ")</f>
        <v> </v>
      </c>
      <c r="G55" s="111" t="s">
        <v>339</v>
      </c>
      <c r="H55" s="112">
        <v>7</v>
      </c>
    </row>
    <row r="56" spans="1:8" ht="12">
      <c r="A56" s="113"/>
      <c r="B56" s="114"/>
      <c r="C56" s="115"/>
      <c r="F56" s="110" t="str">
        <f>IF((A48=8),8," ")</f>
        <v> </v>
      </c>
      <c r="G56" s="111" t="s">
        <v>340</v>
      </c>
      <c r="H56" s="112">
        <v>8</v>
      </c>
    </row>
    <row r="57" spans="1:8" ht="12">
      <c r="A57" s="113"/>
      <c r="B57" s="114"/>
      <c r="C57" s="115"/>
      <c r="F57" s="110" t="str">
        <f>IF((A48=9),9," ")</f>
        <v> </v>
      </c>
      <c r="G57" s="111" t="s">
        <v>341</v>
      </c>
      <c r="H57" s="112">
        <v>9</v>
      </c>
    </row>
    <row r="58" spans="1:8" ht="12">
      <c r="A58" s="116"/>
      <c r="B58" s="117"/>
      <c r="C58" s="118"/>
      <c r="F58" s="110" t="str">
        <f>IF((A48=10),10," ")</f>
        <v> </v>
      </c>
      <c r="G58" s="111" t="s">
        <v>342</v>
      </c>
      <c r="H58" s="112">
        <v>10</v>
      </c>
    </row>
    <row r="59" spans="1:8" ht="12">
      <c r="A59" s="104"/>
      <c r="B59" s="101"/>
      <c r="C59" s="105"/>
      <c r="D59" s="96" t="s">
        <v>343</v>
      </c>
      <c r="E59" s="96"/>
      <c r="F59" s="254" t="s">
        <v>344</v>
      </c>
      <c r="G59" s="253"/>
      <c r="H59" s="103">
        <v>1</v>
      </c>
    </row>
    <row r="60" spans="1:8" ht="12">
      <c r="A60" s="104"/>
      <c r="B60" s="101"/>
      <c r="C60" s="105"/>
      <c r="D60" s="96" t="s">
        <v>345</v>
      </c>
      <c r="E60" s="96"/>
      <c r="F60" s="254" t="s">
        <v>346</v>
      </c>
      <c r="G60" s="253"/>
      <c r="H60" s="103">
        <v>1</v>
      </c>
    </row>
    <row r="61" spans="1:8" ht="12">
      <c r="A61" s="104"/>
      <c r="B61" s="101"/>
      <c r="C61" s="105"/>
      <c r="D61" s="96" t="s">
        <v>347</v>
      </c>
      <c r="E61" s="96"/>
      <c r="F61" s="254" t="s">
        <v>348</v>
      </c>
      <c r="G61" s="253"/>
      <c r="H61" s="103">
        <v>1</v>
      </c>
    </row>
    <row r="62" spans="1:8" ht="12">
      <c r="A62" s="104"/>
      <c r="B62" s="101"/>
      <c r="C62" s="105"/>
      <c r="D62" s="96" t="s">
        <v>349</v>
      </c>
      <c r="E62" s="96"/>
      <c r="F62" s="254" t="s">
        <v>350</v>
      </c>
      <c r="G62" s="253"/>
      <c r="H62" s="103">
        <v>1</v>
      </c>
    </row>
    <row r="63" spans="1:8" ht="12">
      <c r="A63" s="100"/>
      <c r="B63" s="101"/>
      <c r="C63" s="105"/>
      <c r="D63" s="96" t="s">
        <v>351</v>
      </c>
      <c r="E63" s="96"/>
      <c r="F63" s="254" t="s">
        <v>257</v>
      </c>
      <c r="G63" s="253"/>
      <c r="H63" s="103">
        <v>1</v>
      </c>
    </row>
    <row r="64" spans="1:8" ht="12">
      <c r="A64" s="104"/>
      <c r="B64" s="101"/>
      <c r="C64" s="105"/>
      <c r="D64" s="96" t="s">
        <v>258</v>
      </c>
      <c r="E64" s="96"/>
      <c r="F64" s="254" t="s">
        <v>259</v>
      </c>
      <c r="G64" s="253"/>
      <c r="H64" s="103">
        <v>1</v>
      </c>
    </row>
    <row r="65" spans="1:8" ht="12">
      <c r="A65" s="104"/>
      <c r="B65" s="101"/>
      <c r="C65" s="105"/>
      <c r="D65" s="96" t="s">
        <v>260</v>
      </c>
      <c r="E65" s="96"/>
      <c r="F65" s="254" t="s">
        <v>261</v>
      </c>
      <c r="G65" s="253"/>
      <c r="H65" s="103">
        <v>1</v>
      </c>
    </row>
    <row r="66" spans="1:8" ht="12">
      <c r="A66" s="104"/>
      <c r="B66" s="101"/>
      <c r="C66" s="105"/>
      <c r="D66" s="96" t="s">
        <v>262</v>
      </c>
      <c r="E66" s="96"/>
      <c r="F66" s="252" t="s">
        <v>263</v>
      </c>
      <c r="G66" s="254"/>
      <c r="H66" s="103">
        <v>1</v>
      </c>
    </row>
    <row r="67" spans="1:8" ht="12">
      <c r="A67" s="104"/>
      <c r="B67" s="101"/>
      <c r="C67" s="105"/>
      <c r="D67" s="96" t="s">
        <v>264</v>
      </c>
      <c r="E67" s="96"/>
      <c r="F67" s="254" t="s">
        <v>265</v>
      </c>
      <c r="G67" s="253"/>
      <c r="H67" s="103">
        <v>1</v>
      </c>
    </row>
    <row r="68" spans="1:8" ht="12">
      <c r="A68" s="104"/>
      <c r="B68" s="101"/>
      <c r="C68" s="105"/>
      <c r="D68" s="96" t="s">
        <v>303</v>
      </c>
      <c r="E68" s="96"/>
      <c r="F68" s="254" t="s">
        <v>266</v>
      </c>
      <c r="G68" s="253"/>
      <c r="H68" s="103">
        <v>1</v>
      </c>
    </row>
    <row r="69" spans="1:8" ht="12">
      <c r="A69" s="104"/>
      <c r="B69" s="101"/>
      <c r="C69" s="105"/>
      <c r="D69" s="96" t="s">
        <v>267</v>
      </c>
      <c r="E69" s="96"/>
      <c r="F69" s="254" t="s">
        <v>268</v>
      </c>
      <c r="G69" s="253"/>
      <c r="H69" s="103">
        <v>1</v>
      </c>
    </row>
    <row r="70" spans="1:8" ht="12">
      <c r="A70" s="104"/>
      <c r="B70" s="101"/>
      <c r="C70" s="105"/>
      <c r="D70" s="96" t="s">
        <v>269</v>
      </c>
      <c r="E70" s="96"/>
      <c r="F70" s="254" t="s">
        <v>270</v>
      </c>
      <c r="G70" s="253"/>
      <c r="H70" s="103">
        <v>1</v>
      </c>
    </row>
    <row r="71" spans="1:8" ht="12">
      <c r="A71" s="104"/>
      <c r="B71" s="101"/>
      <c r="C71" s="105"/>
      <c r="D71" s="96" t="s">
        <v>271</v>
      </c>
      <c r="E71" s="96"/>
      <c r="F71" s="252" t="s">
        <v>272</v>
      </c>
      <c r="G71" s="254"/>
      <c r="H71" s="103">
        <v>1</v>
      </c>
    </row>
    <row r="72" spans="4:8" ht="12">
      <c r="D72" s="77"/>
      <c r="E72" s="77"/>
      <c r="F72" s="77"/>
      <c r="G72" s="77"/>
      <c r="H72" s="77"/>
    </row>
    <row r="73" spans="1:3" ht="12">
      <c r="A73" s="78" t="s">
        <v>368</v>
      </c>
      <c r="B73" s="78" t="s">
        <v>369</v>
      </c>
      <c r="C73" s="78" t="s">
        <v>370</v>
      </c>
    </row>
    <row r="74" spans="1:8" s="86" customFormat="1" ht="12">
      <c r="A74" s="79">
        <f>SUM(A79:A94)</f>
        <v>0</v>
      </c>
      <c r="B74" s="80">
        <f>SUM(B79:B94)</f>
        <v>0</v>
      </c>
      <c r="C74" s="81">
        <f>SUM(C79:C94)</f>
        <v>0</v>
      </c>
      <c r="D74" s="82"/>
      <c r="E74" s="83" t="s">
        <v>273</v>
      </c>
      <c r="F74" s="82"/>
      <c r="G74" s="84"/>
      <c r="H74" s="85" t="s">
        <v>274</v>
      </c>
    </row>
    <row r="75" spans="1:8" s="92" customFormat="1" ht="12">
      <c r="A75" s="87"/>
      <c r="B75" s="88"/>
      <c r="C75" s="88"/>
      <c r="D75" s="89"/>
      <c r="E75" s="89"/>
      <c r="F75" s="89"/>
      <c r="G75" s="90"/>
      <c r="H75" s="91"/>
    </row>
    <row r="76" spans="1:8" ht="12">
      <c r="A76" s="93" t="s">
        <v>373</v>
      </c>
      <c r="B76" s="94"/>
      <c r="C76" s="95"/>
      <c r="D76" s="96" t="s">
        <v>275</v>
      </c>
      <c r="E76" s="96"/>
      <c r="F76" s="107" t="s">
        <v>276</v>
      </c>
      <c r="G76" s="108"/>
      <c r="H76" s="97" t="s">
        <v>376</v>
      </c>
    </row>
    <row r="77" spans="1:8" ht="12">
      <c r="A77" s="93" t="s">
        <v>373</v>
      </c>
      <c r="B77" s="94"/>
      <c r="C77" s="95"/>
      <c r="D77" s="96" t="s">
        <v>277</v>
      </c>
      <c r="E77" s="96"/>
      <c r="F77" s="107" t="s">
        <v>278</v>
      </c>
      <c r="G77" s="108"/>
      <c r="H77" s="97" t="s">
        <v>376</v>
      </c>
    </row>
    <row r="78" spans="1:8" ht="12">
      <c r="A78" s="98" t="s">
        <v>373</v>
      </c>
      <c r="B78" s="94"/>
      <c r="C78" s="95"/>
      <c r="D78" s="96" t="s">
        <v>314</v>
      </c>
      <c r="E78" s="96"/>
      <c r="F78" s="107" t="s">
        <v>279</v>
      </c>
      <c r="G78" s="108"/>
      <c r="H78" s="97" t="s">
        <v>376</v>
      </c>
    </row>
    <row r="79" spans="1:8" ht="12">
      <c r="A79" s="100"/>
      <c r="B79" s="101"/>
      <c r="C79" s="102"/>
      <c r="D79" s="96" t="s">
        <v>316</v>
      </c>
      <c r="E79" s="96"/>
      <c r="F79" s="254" t="s">
        <v>280</v>
      </c>
      <c r="G79" s="253"/>
      <c r="H79" s="103">
        <v>1</v>
      </c>
    </row>
    <row r="80" spans="1:8" ht="12">
      <c r="A80" s="104"/>
      <c r="B80" s="101"/>
      <c r="C80" s="105"/>
      <c r="D80" s="96" t="s">
        <v>318</v>
      </c>
      <c r="E80" s="96"/>
      <c r="F80" s="254" t="s">
        <v>281</v>
      </c>
      <c r="G80" s="253"/>
      <c r="H80" s="103">
        <v>1</v>
      </c>
    </row>
    <row r="81" spans="1:8" ht="12">
      <c r="A81" s="104"/>
      <c r="B81" s="101"/>
      <c r="C81" s="105"/>
      <c r="D81" s="96" t="s">
        <v>343</v>
      </c>
      <c r="E81" s="96"/>
      <c r="F81" s="254" t="s">
        <v>282</v>
      </c>
      <c r="G81" s="253"/>
      <c r="H81" s="103">
        <v>1</v>
      </c>
    </row>
    <row r="82" spans="1:8" ht="12">
      <c r="A82" s="104"/>
      <c r="B82" s="101"/>
      <c r="C82" s="105"/>
      <c r="D82" s="96" t="s">
        <v>345</v>
      </c>
      <c r="E82" s="96"/>
      <c r="F82" s="254" t="s">
        <v>283</v>
      </c>
      <c r="G82" s="253"/>
      <c r="H82" s="103">
        <v>1</v>
      </c>
    </row>
    <row r="83" spans="1:8" ht="12">
      <c r="A83" s="100"/>
      <c r="B83" s="101"/>
      <c r="C83" s="102"/>
      <c r="D83" s="96" t="s">
        <v>347</v>
      </c>
      <c r="E83" s="96"/>
      <c r="F83" s="254" t="s">
        <v>284</v>
      </c>
      <c r="G83" s="253"/>
      <c r="H83" s="103">
        <v>1</v>
      </c>
    </row>
    <row r="84" spans="1:8" ht="12">
      <c r="A84" s="104"/>
      <c r="B84" s="101"/>
      <c r="C84" s="105"/>
      <c r="D84" s="96" t="s">
        <v>349</v>
      </c>
      <c r="E84" s="96"/>
      <c r="F84" s="254" t="s">
        <v>285</v>
      </c>
      <c r="G84" s="253"/>
      <c r="H84" s="103">
        <v>1</v>
      </c>
    </row>
    <row r="85" spans="1:8" ht="12">
      <c r="A85" s="104"/>
      <c r="B85" s="101"/>
      <c r="C85" s="105"/>
      <c r="D85" s="96" t="s">
        <v>286</v>
      </c>
      <c r="E85" s="96"/>
      <c r="F85" s="254" t="s">
        <v>287</v>
      </c>
      <c r="G85" s="253"/>
      <c r="H85" s="103">
        <v>1</v>
      </c>
    </row>
    <row r="86" spans="1:8" ht="11.25" customHeight="1">
      <c r="A86" s="104"/>
      <c r="B86" s="101"/>
      <c r="C86" s="105"/>
      <c r="D86" s="96" t="s">
        <v>385</v>
      </c>
      <c r="E86" s="96"/>
      <c r="F86" s="254" t="s">
        <v>288</v>
      </c>
      <c r="G86" s="253"/>
      <c r="H86" s="103">
        <v>1</v>
      </c>
    </row>
    <row r="87" spans="1:8" ht="11.25" customHeight="1">
      <c r="A87" s="104"/>
      <c r="B87" s="101"/>
      <c r="C87" s="105"/>
      <c r="D87" s="96" t="s">
        <v>387</v>
      </c>
      <c r="E87" s="96"/>
      <c r="F87" s="254" t="s">
        <v>289</v>
      </c>
      <c r="G87" s="253"/>
      <c r="H87" s="103">
        <v>1</v>
      </c>
    </row>
    <row r="88" spans="1:8" ht="12">
      <c r="A88" s="104"/>
      <c r="B88" s="101"/>
      <c r="C88" s="105"/>
      <c r="D88" s="96" t="s">
        <v>297</v>
      </c>
      <c r="E88" s="96"/>
      <c r="F88" s="254" t="s">
        <v>290</v>
      </c>
      <c r="G88" s="253"/>
      <c r="H88" s="103">
        <v>1</v>
      </c>
    </row>
    <row r="89" spans="1:8" ht="12">
      <c r="A89" s="104"/>
      <c r="B89" s="101"/>
      <c r="C89" s="105"/>
      <c r="D89" s="96" t="s">
        <v>299</v>
      </c>
      <c r="E89" s="96"/>
      <c r="F89" s="254" t="s">
        <v>291</v>
      </c>
      <c r="G89" s="253"/>
      <c r="H89" s="103">
        <v>1</v>
      </c>
    </row>
    <row r="90" spans="1:8" ht="12">
      <c r="A90" s="104"/>
      <c r="B90" s="101"/>
      <c r="C90" s="105"/>
      <c r="D90" s="96" t="s">
        <v>292</v>
      </c>
      <c r="E90" s="96"/>
      <c r="F90" s="254" t="s">
        <v>293</v>
      </c>
      <c r="G90" s="253"/>
      <c r="H90" s="103">
        <v>1</v>
      </c>
    </row>
    <row r="91" spans="1:8" ht="12">
      <c r="A91" s="104"/>
      <c r="B91" s="101"/>
      <c r="C91" s="105"/>
      <c r="D91" s="96" t="s">
        <v>301</v>
      </c>
      <c r="E91" s="96"/>
      <c r="F91" s="252" t="s">
        <v>294</v>
      </c>
      <c r="G91" s="253"/>
      <c r="H91" s="103">
        <v>1</v>
      </c>
    </row>
    <row r="92" spans="1:8" ht="12">
      <c r="A92" s="104"/>
      <c r="B92" s="101"/>
      <c r="C92" s="105"/>
      <c r="D92" s="96" t="s">
        <v>303</v>
      </c>
      <c r="E92" s="96"/>
      <c r="F92" s="252" t="s">
        <v>295</v>
      </c>
      <c r="G92" s="253"/>
      <c r="H92" s="103">
        <v>1</v>
      </c>
    </row>
    <row r="93" spans="1:8" ht="12">
      <c r="A93" s="104"/>
      <c r="B93" s="101"/>
      <c r="C93" s="105"/>
      <c r="D93" s="96" t="s">
        <v>267</v>
      </c>
      <c r="E93" s="96"/>
      <c r="F93" s="252" t="s">
        <v>205</v>
      </c>
      <c r="G93" s="253"/>
      <c r="H93" s="103">
        <v>1</v>
      </c>
    </row>
    <row r="94" spans="1:8" ht="12">
      <c r="A94" s="104"/>
      <c r="B94" s="101"/>
      <c r="C94" s="105"/>
      <c r="D94" s="96" t="s">
        <v>206</v>
      </c>
      <c r="E94" s="96"/>
      <c r="F94" s="252" t="s">
        <v>207</v>
      </c>
      <c r="G94" s="253"/>
      <c r="H94" s="103">
        <v>1</v>
      </c>
    </row>
    <row r="95" spans="4:8" ht="12">
      <c r="D95" s="77"/>
      <c r="E95" s="77"/>
      <c r="F95" s="77"/>
      <c r="G95" s="77"/>
      <c r="H95" s="77"/>
    </row>
    <row r="96" spans="1:3" ht="12">
      <c r="A96" s="78" t="s">
        <v>368</v>
      </c>
      <c r="B96" s="78" t="s">
        <v>369</v>
      </c>
      <c r="C96" s="78" t="s">
        <v>370</v>
      </c>
    </row>
    <row r="97" spans="1:8" s="86" customFormat="1" ht="12">
      <c r="A97" s="79">
        <f>SUM(A103:A124)</f>
        <v>0</v>
      </c>
      <c r="B97" s="80">
        <f>SUM(B103:B124)</f>
        <v>0</v>
      </c>
      <c r="C97" s="81">
        <f>SUM(C103:C124)</f>
        <v>0</v>
      </c>
      <c r="D97" s="82"/>
      <c r="E97" s="83" t="s">
        <v>208</v>
      </c>
      <c r="F97" s="82"/>
      <c r="G97" s="84"/>
      <c r="H97" s="85" t="s">
        <v>209</v>
      </c>
    </row>
    <row r="98" spans="1:8" s="92" customFormat="1" ht="12">
      <c r="A98" s="87"/>
      <c r="B98" s="88"/>
      <c r="C98" s="88"/>
      <c r="D98" s="89"/>
      <c r="E98" s="89"/>
      <c r="F98" s="89"/>
      <c r="G98" s="90"/>
      <c r="H98" s="91"/>
    </row>
    <row r="99" spans="1:8" ht="12">
      <c r="A99" s="93" t="s">
        <v>373</v>
      </c>
      <c r="B99" s="94"/>
      <c r="C99" s="95"/>
      <c r="D99" s="96" t="s">
        <v>374</v>
      </c>
      <c r="E99" s="96"/>
      <c r="F99" s="107" t="s">
        <v>210</v>
      </c>
      <c r="G99" s="107"/>
      <c r="H99" s="97" t="s">
        <v>376</v>
      </c>
    </row>
    <row r="100" spans="1:8" ht="12">
      <c r="A100" s="93" t="s">
        <v>373</v>
      </c>
      <c r="B100" s="94"/>
      <c r="C100" s="95"/>
      <c r="D100" s="96" t="s">
        <v>377</v>
      </c>
      <c r="E100" s="96"/>
      <c r="F100" s="107" t="s">
        <v>211</v>
      </c>
      <c r="G100" s="107"/>
      <c r="H100" s="97" t="s">
        <v>376</v>
      </c>
    </row>
    <row r="101" spans="1:8" ht="12">
      <c r="A101" s="93" t="s">
        <v>373</v>
      </c>
      <c r="B101" s="94"/>
      <c r="C101" s="95"/>
      <c r="D101" s="96" t="s">
        <v>212</v>
      </c>
      <c r="E101" s="96"/>
      <c r="F101" s="109" t="s">
        <v>213</v>
      </c>
      <c r="G101" s="107"/>
      <c r="H101" s="97" t="s">
        <v>376</v>
      </c>
    </row>
    <row r="102" spans="1:8" ht="12">
      <c r="A102" s="98" t="s">
        <v>373</v>
      </c>
      <c r="B102" s="94"/>
      <c r="C102" s="95"/>
      <c r="D102" s="96" t="s">
        <v>214</v>
      </c>
      <c r="E102" s="96"/>
      <c r="F102" s="109" t="s">
        <v>215</v>
      </c>
      <c r="G102" s="107"/>
      <c r="H102" s="97" t="s">
        <v>376</v>
      </c>
    </row>
    <row r="103" spans="1:8" ht="12">
      <c r="A103" s="100"/>
      <c r="B103" s="101"/>
      <c r="C103" s="102"/>
      <c r="D103" s="96" t="s">
        <v>216</v>
      </c>
      <c r="E103" s="96"/>
      <c r="F103" s="252" t="s">
        <v>217</v>
      </c>
      <c r="G103" s="254"/>
      <c r="H103" s="103">
        <v>1</v>
      </c>
    </row>
    <row r="104" spans="1:8" ht="12">
      <c r="A104" s="104"/>
      <c r="B104" s="101"/>
      <c r="C104" s="105"/>
      <c r="D104" s="96" t="s">
        <v>383</v>
      </c>
      <c r="E104" s="96"/>
      <c r="F104" s="254" t="s">
        <v>218</v>
      </c>
      <c r="G104" s="254"/>
      <c r="H104" s="103">
        <v>1</v>
      </c>
    </row>
    <row r="105" spans="1:8" ht="12">
      <c r="A105" s="104"/>
      <c r="B105" s="101"/>
      <c r="C105" s="105"/>
      <c r="D105" s="96" t="s">
        <v>219</v>
      </c>
      <c r="E105" s="96"/>
      <c r="F105" s="254" t="s">
        <v>220</v>
      </c>
      <c r="G105" s="253"/>
      <c r="H105" s="103">
        <v>1</v>
      </c>
    </row>
    <row r="106" spans="1:8" ht="12">
      <c r="A106" s="104"/>
      <c r="B106" s="101"/>
      <c r="C106" s="105"/>
      <c r="D106" s="96" t="s">
        <v>297</v>
      </c>
      <c r="E106" s="96"/>
      <c r="F106" s="252" t="s">
        <v>221</v>
      </c>
      <c r="G106" s="253"/>
      <c r="H106" s="103">
        <v>1</v>
      </c>
    </row>
    <row r="107" spans="1:8" ht="12">
      <c r="A107" s="104"/>
      <c r="B107" s="101"/>
      <c r="C107" s="105"/>
      <c r="D107" s="96" t="s">
        <v>299</v>
      </c>
      <c r="E107" s="96"/>
      <c r="F107" s="252" t="s">
        <v>222</v>
      </c>
      <c r="G107" s="253"/>
      <c r="H107" s="103">
        <v>1</v>
      </c>
    </row>
    <row r="108" spans="1:8" ht="12">
      <c r="A108" s="104"/>
      <c r="B108" s="101"/>
      <c r="C108" s="105"/>
      <c r="D108" s="96" t="s">
        <v>301</v>
      </c>
      <c r="E108" s="96"/>
      <c r="F108" s="254" t="s">
        <v>223</v>
      </c>
      <c r="G108" s="254"/>
      <c r="H108" s="103">
        <v>1</v>
      </c>
    </row>
    <row r="109" spans="1:8" ht="12">
      <c r="A109" s="104"/>
      <c r="B109" s="101"/>
      <c r="C109" s="105"/>
      <c r="D109" s="96" t="s">
        <v>303</v>
      </c>
      <c r="E109" s="96"/>
      <c r="F109" s="254" t="s">
        <v>224</v>
      </c>
      <c r="G109" s="254"/>
      <c r="H109" s="103">
        <v>1</v>
      </c>
    </row>
    <row r="110" spans="1:8" ht="12">
      <c r="A110" s="104"/>
      <c r="B110" s="101"/>
      <c r="C110" s="105"/>
      <c r="D110" s="96" t="s">
        <v>305</v>
      </c>
      <c r="E110" s="96"/>
      <c r="F110" s="254" t="s">
        <v>225</v>
      </c>
      <c r="G110" s="253"/>
      <c r="H110" s="103">
        <v>1</v>
      </c>
    </row>
    <row r="111" spans="1:8" ht="12">
      <c r="A111" s="104"/>
      <c r="B111" s="101"/>
      <c r="C111" s="105"/>
      <c r="D111" s="96" t="s">
        <v>307</v>
      </c>
      <c r="E111" s="96"/>
      <c r="F111" s="254" t="s">
        <v>226</v>
      </c>
      <c r="G111" s="253"/>
      <c r="H111" s="103">
        <v>1</v>
      </c>
    </row>
    <row r="112" spans="1:8" ht="12">
      <c r="A112" s="104"/>
      <c r="B112" s="101"/>
      <c r="C112" s="105"/>
      <c r="D112" s="96" t="s">
        <v>227</v>
      </c>
      <c r="E112" s="96"/>
      <c r="F112" s="254" t="s">
        <v>228</v>
      </c>
      <c r="G112" s="253"/>
      <c r="H112" s="103">
        <v>1</v>
      </c>
    </row>
    <row r="113" spans="1:8" ht="12">
      <c r="A113" s="104"/>
      <c r="B113" s="101"/>
      <c r="C113" s="105"/>
      <c r="D113" s="96" t="s">
        <v>229</v>
      </c>
      <c r="E113" s="96"/>
      <c r="F113" s="254" t="s">
        <v>230</v>
      </c>
      <c r="G113" s="253"/>
      <c r="H113" s="103">
        <v>1</v>
      </c>
    </row>
    <row r="114" spans="1:8" ht="12">
      <c r="A114" s="104"/>
      <c r="B114" s="101"/>
      <c r="C114" s="105"/>
      <c r="D114" s="96" t="s">
        <v>231</v>
      </c>
      <c r="E114" s="96"/>
      <c r="F114" s="254" t="s">
        <v>232</v>
      </c>
      <c r="G114" s="253"/>
      <c r="H114" s="103">
        <v>1</v>
      </c>
    </row>
    <row r="115" spans="1:8" ht="12">
      <c r="A115" s="104"/>
      <c r="B115" s="101"/>
      <c r="C115" s="105"/>
      <c r="D115" s="96" t="s">
        <v>233</v>
      </c>
      <c r="E115" s="96"/>
      <c r="F115" s="254" t="s">
        <v>234</v>
      </c>
      <c r="G115" s="253"/>
      <c r="H115" s="103">
        <v>1</v>
      </c>
    </row>
    <row r="116" spans="1:8" ht="12">
      <c r="A116" s="104"/>
      <c r="B116" s="101"/>
      <c r="C116" s="105"/>
      <c r="D116" s="96" t="s">
        <v>235</v>
      </c>
      <c r="E116" s="96"/>
      <c r="F116" s="254" t="s">
        <v>236</v>
      </c>
      <c r="G116" s="253"/>
      <c r="H116" s="103">
        <v>1</v>
      </c>
    </row>
    <row r="117" spans="1:8" ht="12">
      <c r="A117" s="104"/>
      <c r="B117" s="101"/>
      <c r="C117" s="105"/>
      <c r="D117" s="96" t="s">
        <v>237</v>
      </c>
      <c r="E117" s="96"/>
      <c r="F117" s="254" t="s">
        <v>238</v>
      </c>
      <c r="G117" s="253"/>
      <c r="H117" s="103">
        <v>1</v>
      </c>
    </row>
    <row r="118" spans="1:8" ht="12">
      <c r="A118" s="104"/>
      <c r="B118" s="101"/>
      <c r="C118" s="105"/>
      <c r="D118" s="96" t="s">
        <v>239</v>
      </c>
      <c r="E118" s="96"/>
      <c r="F118" s="254" t="s">
        <v>240</v>
      </c>
      <c r="G118" s="253"/>
      <c r="H118" s="103">
        <v>1</v>
      </c>
    </row>
    <row r="119" spans="1:8" ht="12">
      <c r="A119" s="104"/>
      <c r="B119" s="101"/>
      <c r="C119" s="105"/>
      <c r="D119" s="96" t="s">
        <v>241</v>
      </c>
      <c r="E119" s="96"/>
      <c r="F119" s="254" t="s">
        <v>242</v>
      </c>
      <c r="G119" s="253"/>
      <c r="H119" s="103">
        <v>1</v>
      </c>
    </row>
    <row r="120" spans="1:8" ht="12">
      <c r="A120" s="104"/>
      <c r="B120" s="101"/>
      <c r="C120" s="105"/>
      <c r="D120" s="96" t="s">
        <v>243</v>
      </c>
      <c r="E120" s="96"/>
      <c r="F120" s="254" t="s">
        <v>244</v>
      </c>
      <c r="G120" s="253"/>
      <c r="H120" s="103">
        <v>1</v>
      </c>
    </row>
    <row r="121" spans="1:8" ht="12">
      <c r="A121" s="104"/>
      <c r="B121" s="101"/>
      <c r="C121" s="105"/>
      <c r="D121" s="96" t="s">
        <v>245</v>
      </c>
      <c r="E121" s="96"/>
      <c r="F121" s="254" t="s">
        <v>246</v>
      </c>
      <c r="G121" s="253"/>
      <c r="H121" s="103">
        <v>1</v>
      </c>
    </row>
    <row r="122" spans="1:8" ht="12">
      <c r="A122" s="104"/>
      <c r="B122" s="101"/>
      <c r="C122" s="105"/>
      <c r="D122" s="96" t="s">
        <v>247</v>
      </c>
      <c r="E122" s="96"/>
      <c r="F122" s="254" t="s">
        <v>248</v>
      </c>
      <c r="G122" s="253"/>
      <c r="H122" s="103">
        <v>1</v>
      </c>
    </row>
    <row r="123" spans="1:8" ht="12">
      <c r="A123" s="104"/>
      <c r="B123" s="101"/>
      <c r="C123" s="105"/>
      <c r="D123" s="106" t="s">
        <v>249</v>
      </c>
      <c r="E123" s="106"/>
      <c r="F123" s="254" t="s">
        <v>248</v>
      </c>
      <c r="G123" s="253"/>
      <c r="H123" s="103">
        <v>1</v>
      </c>
    </row>
    <row r="124" spans="1:8" ht="12">
      <c r="A124" s="104"/>
      <c r="B124" s="101"/>
      <c r="C124" s="105"/>
      <c r="D124" s="96" t="s">
        <v>250</v>
      </c>
      <c r="E124" s="96"/>
      <c r="F124" s="254" t="s">
        <v>251</v>
      </c>
      <c r="G124" s="253"/>
      <c r="H124" s="103">
        <v>1</v>
      </c>
    </row>
    <row r="125" spans="4:8" ht="12">
      <c r="D125" s="77"/>
      <c r="E125" s="77"/>
      <c r="F125" s="77"/>
      <c r="G125" s="77"/>
      <c r="H125" s="77"/>
    </row>
    <row r="126" spans="1:3" ht="12">
      <c r="A126" s="78" t="s">
        <v>368</v>
      </c>
      <c r="B126" s="78" t="s">
        <v>369</v>
      </c>
      <c r="C126" s="78" t="s">
        <v>370</v>
      </c>
    </row>
    <row r="127" spans="1:8" s="86" customFormat="1" ht="12">
      <c r="A127" s="79">
        <f>SUM(A129:A133)</f>
        <v>0</v>
      </c>
      <c r="B127" s="80">
        <f>SUM(B129:B133)</f>
        <v>0</v>
      </c>
      <c r="C127" s="81">
        <f>SUM(C129:C133)</f>
        <v>0</v>
      </c>
      <c r="D127" s="119"/>
      <c r="E127" s="120" t="s">
        <v>252</v>
      </c>
      <c r="F127" s="119"/>
      <c r="G127" s="84"/>
      <c r="H127" s="85" t="s">
        <v>312</v>
      </c>
    </row>
    <row r="128" spans="1:8" s="92" customFormat="1" ht="12">
      <c r="A128" s="87"/>
      <c r="B128" s="88"/>
      <c r="C128" s="88"/>
      <c r="D128" s="89"/>
      <c r="E128" s="89"/>
      <c r="F128" s="89"/>
      <c r="G128" s="90"/>
      <c r="H128" s="91"/>
    </row>
    <row r="129" spans="1:8" ht="12">
      <c r="A129" s="100"/>
      <c r="B129" s="101"/>
      <c r="C129" s="102"/>
      <c r="D129" s="96" t="s">
        <v>316</v>
      </c>
      <c r="E129" s="96"/>
      <c r="F129" s="252" t="s">
        <v>253</v>
      </c>
      <c r="G129" s="253"/>
      <c r="H129" s="103">
        <v>1</v>
      </c>
    </row>
    <row r="130" spans="1:8" ht="12">
      <c r="A130" s="104"/>
      <c r="B130" s="101"/>
      <c r="C130" s="105"/>
      <c r="D130" s="96" t="s">
        <v>318</v>
      </c>
      <c r="E130" s="96"/>
      <c r="F130" s="252" t="s">
        <v>253</v>
      </c>
      <c r="G130" s="253"/>
      <c r="H130" s="103">
        <v>1</v>
      </c>
    </row>
    <row r="131" spans="1:8" ht="12">
      <c r="A131" s="104"/>
      <c r="B131" s="101"/>
      <c r="C131" s="105"/>
      <c r="D131" s="96" t="s">
        <v>254</v>
      </c>
      <c r="E131" s="96"/>
      <c r="F131" s="252" t="s">
        <v>253</v>
      </c>
      <c r="G131" s="253"/>
      <c r="H131" s="103">
        <v>1</v>
      </c>
    </row>
    <row r="132" spans="1:8" ht="12">
      <c r="A132" s="104"/>
      <c r="B132" s="101"/>
      <c r="C132" s="105"/>
      <c r="D132" s="96" t="s">
        <v>255</v>
      </c>
      <c r="E132" s="96"/>
      <c r="F132" s="252" t="s">
        <v>253</v>
      </c>
      <c r="G132" s="253"/>
      <c r="H132" s="103">
        <v>1</v>
      </c>
    </row>
    <row r="133" spans="1:8" ht="12">
      <c r="A133" s="104"/>
      <c r="B133" s="101"/>
      <c r="C133" s="105"/>
      <c r="D133" s="96" t="s">
        <v>383</v>
      </c>
      <c r="E133" s="96"/>
      <c r="F133" s="254" t="s">
        <v>256</v>
      </c>
      <c r="G133" s="254"/>
      <c r="H133" s="103">
        <v>1</v>
      </c>
    </row>
    <row r="134" spans="4:8" ht="12">
      <c r="D134" s="77"/>
      <c r="E134" s="77"/>
      <c r="F134" s="77"/>
      <c r="G134" s="77"/>
      <c r="H134" s="77"/>
    </row>
    <row r="135" spans="1:3" ht="12">
      <c r="A135" s="78" t="s">
        <v>368</v>
      </c>
      <c r="B135" s="78" t="s">
        <v>369</v>
      </c>
      <c r="C135" s="78" t="s">
        <v>370</v>
      </c>
    </row>
    <row r="136" spans="1:8" s="86" customFormat="1" ht="12">
      <c r="A136" s="121">
        <f>SUM(A127,A97,A74,A42,A31,A11)</f>
        <v>0</v>
      </c>
      <c r="B136" s="121">
        <f>SUM(B127,B97,B74,B42,B31,B11)</f>
        <v>0</v>
      </c>
      <c r="C136" s="121">
        <f>SUM(C127,C97,C74,C42,C31,C11)</f>
        <v>0</v>
      </c>
      <c r="D136" s="122"/>
      <c r="E136" s="123" t="s">
        <v>165</v>
      </c>
      <c r="F136" s="122"/>
      <c r="G136" s="124"/>
      <c r="H136" s="125" t="s">
        <v>166</v>
      </c>
    </row>
    <row r="137" spans="4:8" s="126" customFormat="1" ht="12">
      <c r="D137" s="256" t="s">
        <v>167</v>
      </c>
      <c r="E137" s="256"/>
      <c r="F137" s="256"/>
      <c r="G137" s="256"/>
      <c r="H137" s="256"/>
    </row>
    <row r="138" spans="1:8" ht="12">
      <c r="A138" s="255"/>
      <c r="B138" s="255"/>
      <c r="C138" s="255"/>
      <c r="D138" s="255"/>
      <c r="E138" s="255"/>
      <c r="F138" s="255"/>
      <c r="G138" s="255"/>
      <c r="H138" s="255"/>
    </row>
    <row r="139" spans="1:7" ht="12">
      <c r="A139" s="250" t="s">
        <v>5</v>
      </c>
      <c r="B139" s="250"/>
      <c r="C139" s="250"/>
      <c r="D139" s="250"/>
      <c r="E139" s="250"/>
      <c r="F139" s="250"/>
      <c r="G139" s="250"/>
    </row>
    <row r="142" spans="1:7" ht="12">
      <c r="A142" s="250" t="s">
        <v>112</v>
      </c>
      <c r="B142" s="250"/>
      <c r="C142" s="250"/>
      <c r="D142" s="250"/>
      <c r="E142" s="250"/>
      <c r="F142" s="250"/>
      <c r="G142" s="250"/>
    </row>
    <row r="143" spans="1:7" ht="12">
      <c r="A143" s="250" t="s">
        <v>113</v>
      </c>
      <c r="B143" s="250"/>
      <c r="C143" s="250"/>
      <c r="D143" s="250"/>
      <c r="E143" s="250"/>
      <c r="F143" s="250"/>
      <c r="G143" s="250"/>
    </row>
    <row r="144" spans="1:7" ht="12">
      <c r="A144" s="250" t="s">
        <v>114</v>
      </c>
      <c r="B144" s="250"/>
      <c r="C144" s="250"/>
      <c r="D144" s="250"/>
      <c r="E144" s="250"/>
      <c r="F144" s="250"/>
      <c r="G144" s="250"/>
    </row>
    <row r="145" spans="2:8" ht="12">
      <c r="B145" s="250"/>
      <c r="C145" s="250"/>
      <c r="D145" s="250"/>
      <c r="E145" s="250"/>
      <c r="F145" s="250"/>
      <c r="G145" s="250"/>
      <c r="H145" s="250"/>
    </row>
    <row r="146" ht="12">
      <c r="A146" s="226" t="s">
        <v>24</v>
      </c>
    </row>
    <row r="147" spans="2:8" ht="12">
      <c r="B147" s="250"/>
      <c r="C147" s="250"/>
      <c r="D147" s="250"/>
      <c r="E147" s="250"/>
      <c r="F147" s="250"/>
      <c r="G147" s="250"/>
      <c r="H147" s="250"/>
    </row>
    <row r="149" spans="1:8" ht="12">
      <c r="A149" s="127"/>
      <c r="B149" s="251"/>
      <c r="C149" s="251"/>
      <c r="D149" s="251"/>
      <c r="E149" s="251"/>
      <c r="F149" s="251"/>
      <c r="G149" s="251"/>
      <c r="H149" s="251"/>
    </row>
    <row r="150" spans="2:8" ht="12">
      <c r="B150" s="250"/>
      <c r="C150" s="250"/>
      <c r="D150" s="250"/>
      <c r="E150" s="250"/>
      <c r="F150" s="250"/>
      <c r="G150" s="250"/>
      <c r="H150" s="250"/>
    </row>
    <row r="151" spans="2:8" ht="12">
      <c r="B151" s="250"/>
      <c r="C151" s="250"/>
      <c r="D151" s="250"/>
      <c r="E151" s="250"/>
      <c r="F151" s="250"/>
      <c r="G151" s="250"/>
      <c r="H151" s="250"/>
    </row>
    <row r="152" spans="2:8" ht="12">
      <c r="B152" s="250"/>
      <c r="C152" s="250"/>
      <c r="D152" s="250"/>
      <c r="E152" s="250"/>
      <c r="F152" s="250"/>
      <c r="G152" s="250"/>
      <c r="H152" s="250"/>
    </row>
    <row r="153" spans="2:8" ht="12">
      <c r="B153" s="250"/>
      <c r="C153" s="250"/>
      <c r="D153" s="250"/>
      <c r="E153" s="250"/>
      <c r="F153" s="250"/>
      <c r="G153" s="250"/>
      <c r="H153" s="250"/>
    </row>
    <row r="154" spans="2:8" ht="12">
      <c r="B154" s="250"/>
      <c r="C154" s="250"/>
      <c r="D154" s="250"/>
      <c r="E154" s="250"/>
      <c r="F154" s="250"/>
      <c r="G154" s="250"/>
      <c r="H154" s="250"/>
    </row>
    <row r="155" spans="2:8" ht="12">
      <c r="B155" s="250"/>
      <c r="C155" s="250"/>
      <c r="D155" s="250"/>
      <c r="E155" s="250"/>
      <c r="F155" s="250"/>
      <c r="G155" s="250"/>
      <c r="H155" s="250"/>
    </row>
    <row r="156" spans="2:8" ht="12">
      <c r="B156" s="250"/>
      <c r="C156" s="250"/>
      <c r="D156" s="250"/>
      <c r="E156" s="250"/>
      <c r="F156" s="250"/>
      <c r="G156" s="250"/>
      <c r="H156" s="250"/>
    </row>
    <row r="158" spans="1:8" ht="12">
      <c r="A158" s="127"/>
      <c r="B158" s="251"/>
      <c r="C158" s="251"/>
      <c r="D158" s="251"/>
      <c r="E158" s="251"/>
      <c r="F158" s="251"/>
      <c r="G158" s="251"/>
      <c r="H158" s="251"/>
    </row>
    <row r="159" spans="2:8" ht="12">
      <c r="B159" s="250"/>
      <c r="C159" s="250"/>
      <c r="D159" s="250"/>
      <c r="E159" s="250"/>
      <c r="F159" s="250"/>
      <c r="G159" s="250"/>
      <c r="H159" s="250"/>
    </row>
    <row r="160" spans="2:8" ht="12">
      <c r="B160" s="250"/>
      <c r="C160" s="250"/>
      <c r="D160" s="250"/>
      <c r="E160" s="250"/>
      <c r="F160" s="250"/>
      <c r="G160" s="250"/>
      <c r="H160" s="250"/>
    </row>
    <row r="161" spans="2:8" ht="12">
      <c r="B161" s="250"/>
      <c r="C161" s="250"/>
      <c r="D161" s="250"/>
      <c r="E161" s="250"/>
      <c r="F161" s="250"/>
      <c r="G161" s="250"/>
      <c r="H161" s="250"/>
    </row>
    <row r="162" spans="2:8" ht="12">
      <c r="B162" s="250"/>
      <c r="C162" s="250"/>
      <c r="D162" s="250"/>
      <c r="E162" s="250"/>
      <c r="F162" s="250"/>
      <c r="G162" s="250"/>
      <c r="H162" s="250"/>
    </row>
    <row r="163" spans="2:8" ht="12">
      <c r="B163" s="250"/>
      <c r="C163" s="250"/>
      <c r="D163" s="250"/>
      <c r="E163" s="250"/>
      <c r="F163" s="250"/>
      <c r="G163" s="250"/>
      <c r="H163" s="250"/>
    </row>
  </sheetData>
  <sheetProtection password="C66A" sheet="1" objects="1" scenarios="1"/>
  <mergeCells count="99">
    <mergeCell ref="F70:G70"/>
    <mergeCell ref="F64:G64"/>
    <mergeCell ref="F65:G65"/>
    <mergeCell ref="F68:G68"/>
    <mergeCell ref="F69:G69"/>
    <mergeCell ref="F67:G67"/>
    <mergeCell ref="F59:G59"/>
    <mergeCell ref="F60:G60"/>
    <mergeCell ref="F35:G35"/>
    <mergeCell ref="F36:G36"/>
    <mergeCell ref="F37:G37"/>
    <mergeCell ref="F38:G38"/>
    <mergeCell ref="A47:H47"/>
    <mergeCell ref="F71:G71"/>
    <mergeCell ref="F16:G16"/>
    <mergeCell ref="F18:G18"/>
    <mergeCell ref="F20:G20"/>
    <mergeCell ref="F62:G62"/>
    <mergeCell ref="F63:G63"/>
    <mergeCell ref="F66:G66"/>
    <mergeCell ref="F61:G61"/>
    <mergeCell ref="F21:G21"/>
    <mergeCell ref="F26:G26"/>
    <mergeCell ref="F15:G15"/>
    <mergeCell ref="F17:G17"/>
    <mergeCell ref="F19:G19"/>
    <mergeCell ref="F39:G39"/>
    <mergeCell ref="F27:G27"/>
    <mergeCell ref="F28:G28"/>
    <mergeCell ref="F22:G22"/>
    <mergeCell ref="F24:G24"/>
    <mergeCell ref="F25:G25"/>
    <mergeCell ref="F23:G23"/>
    <mergeCell ref="F103:G103"/>
    <mergeCell ref="F94:G94"/>
    <mergeCell ref="F104:G104"/>
    <mergeCell ref="F105:G105"/>
    <mergeCell ref="F106:G106"/>
    <mergeCell ref="F111:G111"/>
    <mergeCell ref="F85:G85"/>
    <mergeCell ref="F107:G107"/>
    <mergeCell ref="F86:G86"/>
    <mergeCell ref="F87:G87"/>
    <mergeCell ref="F88:G88"/>
    <mergeCell ref="F89:G89"/>
    <mergeCell ref="F90:G90"/>
    <mergeCell ref="F91:G91"/>
    <mergeCell ref="F92:G92"/>
    <mergeCell ref="F93:G93"/>
    <mergeCell ref="F79:G79"/>
    <mergeCell ref="F80:G80"/>
    <mergeCell ref="F81:G81"/>
    <mergeCell ref="F82:G82"/>
    <mergeCell ref="F83:G83"/>
    <mergeCell ref="F84:G84"/>
    <mergeCell ref="F116:G116"/>
    <mergeCell ref="F118:G118"/>
    <mergeCell ref="F112:G112"/>
    <mergeCell ref="F108:G108"/>
    <mergeCell ref="F109:G109"/>
    <mergeCell ref="F113:G113"/>
    <mergeCell ref="F110:G110"/>
    <mergeCell ref="A142:G142"/>
    <mergeCell ref="D137:H137"/>
    <mergeCell ref="F123:G123"/>
    <mergeCell ref="F114:G114"/>
    <mergeCell ref="F120:G120"/>
    <mergeCell ref="F122:G122"/>
    <mergeCell ref="F117:G117"/>
    <mergeCell ref="F119:G119"/>
    <mergeCell ref="F115:G115"/>
    <mergeCell ref="F121:G121"/>
    <mergeCell ref="F131:G131"/>
    <mergeCell ref="F129:G129"/>
    <mergeCell ref="F130:G130"/>
    <mergeCell ref="F124:G124"/>
    <mergeCell ref="B153:H153"/>
    <mergeCell ref="A144:G144"/>
    <mergeCell ref="F132:G132"/>
    <mergeCell ref="F133:G133"/>
    <mergeCell ref="B145:H145"/>
    <mergeCell ref="A138:H138"/>
    <mergeCell ref="B162:H162"/>
    <mergeCell ref="B163:H163"/>
    <mergeCell ref="B155:H155"/>
    <mergeCell ref="B156:H156"/>
    <mergeCell ref="B158:H158"/>
    <mergeCell ref="B159:H159"/>
    <mergeCell ref="B161:H161"/>
    <mergeCell ref="F2:L2"/>
    <mergeCell ref="B160:H160"/>
    <mergeCell ref="A139:G139"/>
    <mergeCell ref="B147:H147"/>
    <mergeCell ref="B149:H149"/>
    <mergeCell ref="B150:H150"/>
    <mergeCell ref="A143:G143"/>
    <mergeCell ref="B151:H151"/>
    <mergeCell ref="B152:H152"/>
    <mergeCell ref="B154:H154"/>
  </mergeCells>
  <dataValidations count="2">
    <dataValidation type="list" allowBlank="1" showInputMessage="1" showErrorMessage="1" sqref="A50:C71 A35:C39 A79:C94 A103:C124 A129:C133 A15:C28">
      <formula1>"0,1"</formula1>
    </dataValidation>
    <dataValidation type="list" allowBlank="1" showInputMessage="1" showErrorMessage="1" sqref="A48:C48">
      <formula1>"0,1,2,3,4,5,6,7,8,9,10"</formula1>
    </dataValidation>
  </dataValidations>
  <hyperlinks>
    <hyperlink ref="A146" location="INDEX!A1" display="Back to INDEX"/>
  </hyperlinks>
  <printOptions/>
  <pageMargins left="0.75" right="0.25" top="0.5" bottom="0.75" header="0.25" footer="1"/>
  <pageSetup fitToHeight="2" horizontalDpi="600" verticalDpi="600" orientation="portrait" scale="76"/>
  <rowBreaks count="1" manualBreakCount="1">
    <brk id="71" max="8" man="1"/>
  </rowBreaks>
  <drawing r:id="rId1"/>
</worksheet>
</file>

<file path=xl/worksheets/sheet9.xml><?xml version="1.0" encoding="utf-8"?>
<worksheet xmlns="http://schemas.openxmlformats.org/spreadsheetml/2006/main" xmlns:r="http://schemas.openxmlformats.org/officeDocument/2006/relationships">
  <dimension ref="A1:H120"/>
  <sheetViews>
    <sheetView showGridLines="0" showZeros="0" zoomScaleSheetLayoutView="100" workbookViewId="0" topLeftCell="A1">
      <selection activeCell="A1" sqref="A1"/>
    </sheetView>
  </sheetViews>
  <sheetFormatPr defaultColWidth="9.140625" defaultRowHeight="12.75"/>
  <cols>
    <col min="1" max="3" width="3.140625" style="185" customWidth="1"/>
    <col min="4" max="4" width="3.421875" style="131" customWidth="1"/>
    <col min="5" max="5" width="6.28125" style="131" customWidth="1"/>
    <col min="6" max="6" width="3.421875" style="131" customWidth="1"/>
    <col min="7" max="7" width="55.421875" style="131" customWidth="1"/>
    <col min="8" max="8" width="8.421875" style="144" customWidth="1"/>
    <col min="9" max="16384" width="9.140625" style="131" customWidth="1"/>
  </cols>
  <sheetData>
    <row r="1" spans="1:3" s="129" customFormat="1" ht="18">
      <c r="A1" s="128"/>
      <c r="B1" s="128"/>
      <c r="C1" s="128"/>
    </row>
    <row r="2" spans="1:7" s="129" customFormat="1" ht="18">
      <c r="A2" s="128"/>
      <c r="B2" s="128"/>
      <c r="C2" s="128"/>
      <c r="G2" s="130" t="s">
        <v>168</v>
      </c>
    </row>
    <row r="3" spans="1:8" ht="18">
      <c r="A3" s="131"/>
      <c r="B3" s="131"/>
      <c r="C3" s="131"/>
      <c r="G3" s="132" t="s">
        <v>169</v>
      </c>
      <c r="H3" s="131"/>
    </row>
    <row r="4" spans="1:8" ht="12.75">
      <c r="A4" s="131"/>
      <c r="B4" s="131"/>
      <c r="C4" s="131"/>
      <c r="H4" s="131"/>
    </row>
    <row r="5" spans="1:8" ht="12.75">
      <c r="A5" s="131"/>
      <c r="B5" s="131"/>
      <c r="C5" s="131"/>
      <c r="H5" s="131"/>
    </row>
    <row r="6" spans="1:8" ht="12">
      <c r="A6" s="131"/>
      <c r="B6" s="131"/>
      <c r="C6" s="131"/>
      <c r="H6" s="131"/>
    </row>
    <row r="7" spans="1:8" ht="12">
      <c r="A7" s="261" t="s">
        <v>366</v>
      </c>
      <c r="B7" s="261"/>
      <c r="C7" s="261"/>
      <c r="D7" s="261"/>
      <c r="E7" s="261"/>
      <c r="F7" s="261"/>
      <c r="G7" s="261"/>
      <c r="H7" s="261"/>
    </row>
    <row r="8" spans="1:8" ht="12">
      <c r="A8" s="262" t="s">
        <v>367</v>
      </c>
      <c r="B8" s="262"/>
      <c r="C8" s="262"/>
      <c r="D8" s="262"/>
      <c r="E8" s="262"/>
      <c r="F8" s="262"/>
      <c r="G8" s="262"/>
      <c r="H8" s="262"/>
    </row>
    <row r="9" spans="1:8" ht="15">
      <c r="A9" s="134"/>
      <c r="B9" s="134"/>
      <c r="C9" s="134"/>
      <c r="D9" s="134"/>
      <c r="E9" s="134"/>
      <c r="F9" s="134"/>
      <c r="G9" s="134"/>
      <c r="H9" s="134"/>
    </row>
    <row r="10" spans="1:8" ht="12">
      <c r="A10" s="135" t="s">
        <v>368</v>
      </c>
      <c r="B10" s="135" t="s">
        <v>369</v>
      </c>
      <c r="C10" s="135" t="s">
        <v>370</v>
      </c>
      <c r="H10" s="131"/>
    </row>
    <row r="11" spans="1:8" s="143" customFormat="1" ht="15">
      <c r="A11" s="136">
        <f>SUM(A14:A27)</f>
        <v>0</v>
      </c>
      <c r="B11" s="137">
        <f>SUM(B14:B27)</f>
        <v>0</v>
      </c>
      <c r="C11" s="138">
        <f>SUM(C14:C27)</f>
        <v>0</v>
      </c>
      <c r="D11" s="139"/>
      <c r="E11" s="140" t="s">
        <v>371</v>
      </c>
      <c r="F11" s="139"/>
      <c r="G11" s="141"/>
      <c r="H11" s="142" t="s">
        <v>372</v>
      </c>
    </row>
    <row r="12" spans="1:3" ht="12">
      <c r="A12" s="135"/>
      <c r="B12" s="135"/>
      <c r="C12" s="135"/>
    </row>
    <row r="13" spans="1:8" ht="12">
      <c r="A13" s="145" t="s">
        <v>373</v>
      </c>
      <c r="B13" s="146"/>
      <c r="C13" s="146"/>
      <c r="D13" s="147" t="s">
        <v>170</v>
      </c>
      <c r="F13" s="148" t="s">
        <v>171</v>
      </c>
      <c r="H13" s="149" t="s">
        <v>376</v>
      </c>
    </row>
    <row r="14" spans="1:8" ht="12">
      <c r="A14" s="150">
        <v>0</v>
      </c>
      <c r="B14" s="151"/>
      <c r="C14" s="152">
        <v>0</v>
      </c>
      <c r="D14" s="147" t="s">
        <v>330</v>
      </c>
      <c r="F14" s="148" t="s">
        <v>172</v>
      </c>
      <c r="H14" s="149">
        <v>1</v>
      </c>
    </row>
    <row r="15" spans="1:8" ht="12">
      <c r="A15" s="150"/>
      <c r="B15" s="151">
        <v>0</v>
      </c>
      <c r="C15" s="152"/>
      <c r="D15" s="147" t="s">
        <v>173</v>
      </c>
      <c r="F15" s="148" t="s">
        <v>174</v>
      </c>
      <c r="H15" s="149">
        <v>1</v>
      </c>
    </row>
    <row r="16" spans="1:8" ht="12">
      <c r="A16" s="150"/>
      <c r="B16" s="151"/>
      <c r="C16" s="152">
        <v>0</v>
      </c>
      <c r="D16" s="147" t="s">
        <v>219</v>
      </c>
      <c r="F16" s="148" t="s">
        <v>175</v>
      </c>
      <c r="H16" s="149">
        <v>1</v>
      </c>
    </row>
    <row r="17" spans="1:8" ht="12">
      <c r="A17" s="150"/>
      <c r="B17" s="151">
        <v>0</v>
      </c>
      <c r="C17" s="152"/>
      <c r="D17" s="147" t="s">
        <v>297</v>
      </c>
      <c r="F17" s="148" t="s">
        <v>176</v>
      </c>
      <c r="H17" s="149">
        <v>1</v>
      </c>
    </row>
    <row r="18" spans="1:8" ht="12">
      <c r="A18" s="150">
        <v>0</v>
      </c>
      <c r="B18" s="151"/>
      <c r="C18" s="152"/>
      <c r="D18" s="147" t="s">
        <v>299</v>
      </c>
      <c r="F18" s="148" t="s">
        <v>177</v>
      </c>
      <c r="H18" s="149">
        <v>1</v>
      </c>
    </row>
    <row r="19" spans="1:8" ht="12">
      <c r="A19" s="150">
        <v>0</v>
      </c>
      <c r="B19" s="151"/>
      <c r="C19" s="152"/>
      <c r="D19" s="147" t="s">
        <v>292</v>
      </c>
      <c r="F19" s="148" t="s">
        <v>178</v>
      </c>
      <c r="H19" s="149">
        <v>1</v>
      </c>
    </row>
    <row r="20" spans="1:8" ht="12">
      <c r="A20" s="150"/>
      <c r="B20" s="151"/>
      <c r="C20" s="152">
        <v>0</v>
      </c>
      <c r="D20" s="147" t="s">
        <v>179</v>
      </c>
      <c r="F20" s="148" t="s">
        <v>180</v>
      </c>
      <c r="H20" s="149">
        <v>1</v>
      </c>
    </row>
    <row r="21" spans="1:8" ht="12">
      <c r="A21" s="150">
        <v>0</v>
      </c>
      <c r="B21" s="151"/>
      <c r="C21" s="152"/>
      <c r="D21" s="147" t="s">
        <v>301</v>
      </c>
      <c r="F21" s="148" t="s">
        <v>181</v>
      </c>
      <c r="H21" s="149">
        <v>1</v>
      </c>
    </row>
    <row r="22" spans="1:8" ht="12">
      <c r="A22" s="150">
        <v>0</v>
      </c>
      <c r="B22" s="151"/>
      <c r="C22" s="152"/>
      <c r="D22" s="147" t="s">
        <v>303</v>
      </c>
      <c r="F22" s="148" t="s">
        <v>182</v>
      </c>
      <c r="H22" s="149">
        <v>1</v>
      </c>
    </row>
    <row r="23" spans="1:8" ht="12">
      <c r="A23" s="150">
        <v>0</v>
      </c>
      <c r="B23" s="151"/>
      <c r="C23" s="152"/>
      <c r="D23" s="147" t="s">
        <v>305</v>
      </c>
      <c r="F23" s="148" t="s">
        <v>183</v>
      </c>
      <c r="H23" s="149">
        <v>1</v>
      </c>
    </row>
    <row r="24" spans="1:8" ht="12">
      <c r="A24" s="150"/>
      <c r="B24" s="151"/>
      <c r="C24" s="152">
        <v>0</v>
      </c>
      <c r="D24" s="147" t="s">
        <v>307</v>
      </c>
      <c r="F24" s="148" t="s">
        <v>184</v>
      </c>
      <c r="H24" s="149">
        <v>1</v>
      </c>
    </row>
    <row r="25" spans="1:8" ht="12">
      <c r="A25" s="150"/>
      <c r="B25" s="151"/>
      <c r="C25" s="152">
        <v>0</v>
      </c>
      <c r="D25" s="147" t="s">
        <v>227</v>
      </c>
      <c r="F25" s="148" t="s">
        <v>185</v>
      </c>
      <c r="H25" s="149">
        <v>1</v>
      </c>
    </row>
    <row r="26" spans="1:8" ht="12">
      <c r="A26" s="150"/>
      <c r="B26" s="151">
        <v>0</v>
      </c>
      <c r="C26" s="152"/>
      <c r="D26" s="147" t="s">
        <v>229</v>
      </c>
      <c r="F26" s="148" t="s">
        <v>186</v>
      </c>
      <c r="H26" s="149">
        <v>1</v>
      </c>
    </row>
    <row r="27" spans="1:8" ht="12">
      <c r="A27" s="150"/>
      <c r="B27" s="151">
        <v>0</v>
      </c>
      <c r="C27" s="152"/>
      <c r="D27" s="147" t="s">
        <v>187</v>
      </c>
      <c r="F27" s="148" t="s">
        <v>310</v>
      </c>
      <c r="H27" s="149">
        <v>1</v>
      </c>
    </row>
    <row r="28" spans="1:3" ht="12">
      <c r="A28" s="135" t="s">
        <v>368</v>
      </c>
      <c r="B28" s="135" t="s">
        <v>369</v>
      </c>
      <c r="C28" s="135" t="s">
        <v>370</v>
      </c>
    </row>
    <row r="29" spans="1:8" s="143" customFormat="1" ht="15">
      <c r="A29" s="136">
        <f>SUM(A31:A35)</f>
        <v>0</v>
      </c>
      <c r="B29" s="137">
        <f>SUM(B31:B35)</f>
        <v>0</v>
      </c>
      <c r="C29" s="138">
        <f>SUM(C31:C35)</f>
        <v>0</v>
      </c>
      <c r="D29" s="139"/>
      <c r="E29" s="140" t="s">
        <v>311</v>
      </c>
      <c r="F29" s="139"/>
      <c r="G29" s="141"/>
      <c r="H29" s="142" t="s">
        <v>312</v>
      </c>
    </row>
    <row r="30" spans="1:7" ht="12">
      <c r="A30" s="135"/>
      <c r="B30" s="135"/>
      <c r="C30" s="135"/>
      <c r="G30" s="144"/>
    </row>
    <row r="31" spans="1:8" ht="12">
      <c r="A31" s="150">
        <v>0</v>
      </c>
      <c r="B31" s="151">
        <v>0</v>
      </c>
      <c r="C31" s="152"/>
      <c r="D31" s="147" t="s">
        <v>316</v>
      </c>
      <c r="F31" s="148" t="s">
        <v>188</v>
      </c>
      <c r="H31" s="149">
        <v>1</v>
      </c>
    </row>
    <row r="32" spans="1:8" ht="12">
      <c r="A32" s="150"/>
      <c r="B32" s="151"/>
      <c r="C32" s="152">
        <v>0</v>
      </c>
      <c r="D32" s="147" t="s">
        <v>318</v>
      </c>
      <c r="F32" s="148" t="s">
        <v>189</v>
      </c>
      <c r="H32" s="149">
        <v>1</v>
      </c>
    </row>
    <row r="33" spans="1:8" ht="12">
      <c r="A33" s="150"/>
      <c r="B33" s="151">
        <v>0</v>
      </c>
      <c r="C33" s="152"/>
      <c r="D33" s="147" t="s">
        <v>173</v>
      </c>
      <c r="F33" s="148" t="s">
        <v>320</v>
      </c>
      <c r="H33" s="149">
        <v>1</v>
      </c>
    </row>
    <row r="34" spans="1:8" ht="12">
      <c r="A34" s="150">
        <v>0</v>
      </c>
      <c r="B34" s="151"/>
      <c r="C34" s="152"/>
      <c r="D34" s="147" t="s">
        <v>385</v>
      </c>
      <c r="F34" s="148" t="s">
        <v>190</v>
      </c>
      <c r="H34" s="149">
        <v>1</v>
      </c>
    </row>
    <row r="35" spans="1:8" ht="12">
      <c r="A35" s="150">
        <v>0</v>
      </c>
      <c r="B35" s="151"/>
      <c r="C35" s="152"/>
      <c r="D35" s="147" t="s">
        <v>387</v>
      </c>
      <c r="F35" s="148" t="s">
        <v>191</v>
      </c>
      <c r="H35" s="149">
        <v>1</v>
      </c>
    </row>
    <row r="36" spans="1:3" ht="12">
      <c r="A36" s="153"/>
      <c r="B36" s="154"/>
      <c r="C36" s="155"/>
    </row>
    <row r="37" spans="1:8" s="143" customFormat="1" ht="15">
      <c r="A37" s="136">
        <f>SUM(A43:A61)</f>
        <v>0</v>
      </c>
      <c r="B37" s="137">
        <f>SUM(B43:B61)</f>
        <v>0</v>
      </c>
      <c r="C37" s="138">
        <f>SUM(C43:C61)</f>
        <v>0</v>
      </c>
      <c r="D37" s="139"/>
      <c r="E37" s="140" t="s">
        <v>323</v>
      </c>
      <c r="F37" s="139"/>
      <c r="G37" s="141"/>
      <c r="H37" s="142" t="s">
        <v>192</v>
      </c>
    </row>
    <row r="38" spans="1:7" ht="12">
      <c r="A38" s="135"/>
      <c r="B38" s="135"/>
      <c r="C38" s="135"/>
      <c r="G38" s="144"/>
    </row>
    <row r="39" spans="1:8" ht="12">
      <c r="A39" s="156" t="s">
        <v>373</v>
      </c>
      <c r="B39" s="146"/>
      <c r="C39" s="146"/>
      <c r="D39" s="147" t="s">
        <v>170</v>
      </c>
      <c r="F39" s="148" t="s">
        <v>193</v>
      </c>
      <c r="H39" s="149" t="s">
        <v>376</v>
      </c>
    </row>
    <row r="40" spans="1:8" ht="12">
      <c r="A40" s="156" t="s">
        <v>373</v>
      </c>
      <c r="B40" s="146"/>
      <c r="C40" s="146"/>
      <c r="D40" s="147" t="s">
        <v>314</v>
      </c>
      <c r="F40" s="148" t="s">
        <v>194</v>
      </c>
      <c r="H40" s="149" t="s">
        <v>376</v>
      </c>
    </row>
    <row r="41" spans="1:8" ht="12">
      <c r="A41" s="156" t="s">
        <v>373</v>
      </c>
      <c r="B41" s="146"/>
      <c r="C41" s="146"/>
      <c r="D41" s="147" t="s">
        <v>212</v>
      </c>
      <c r="F41" s="148" t="s">
        <v>195</v>
      </c>
      <c r="H41" s="149" t="s">
        <v>376</v>
      </c>
    </row>
    <row r="42" spans="1:8" ht="18.75" customHeight="1">
      <c r="A42" s="259" t="s">
        <v>196</v>
      </c>
      <c r="B42" s="260"/>
      <c r="C42" s="260"/>
      <c r="D42" s="260"/>
      <c r="E42" s="260"/>
      <c r="F42" s="260"/>
      <c r="G42" s="260"/>
      <c r="H42" s="260"/>
    </row>
    <row r="43" spans="1:8" ht="12">
      <c r="A43" s="150">
        <v>0</v>
      </c>
      <c r="B43" s="151">
        <v>0</v>
      </c>
      <c r="C43" s="152">
        <v>0</v>
      </c>
      <c r="D43" s="147" t="s">
        <v>330</v>
      </c>
      <c r="F43" s="148" t="s">
        <v>331</v>
      </c>
      <c r="H43" s="157" t="s">
        <v>332</v>
      </c>
    </row>
    <row r="44" spans="1:8" ht="12">
      <c r="A44" s="158"/>
      <c r="B44" s="159"/>
      <c r="C44" s="160"/>
      <c r="E44" s="147"/>
      <c r="F44" s="161" t="str">
        <f>IF((A43=1),1," ")</f>
        <v> </v>
      </c>
      <c r="G44" s="162" t="s">
        <v>197</v>
      </c>
      <c r="H44" s="163">
        <v>1</v>
      </c>
    </row>
    <row r="45" spans="1:8" ht="12">
      <c r="A45" s="153"/>
      <c r="B45" s="154"/>
      <c r="C45" s="155"/>
      <c r="E45" s="147"/>
      <c r="F45" s="161" t="str">
        <f>IF((A43=2),2," ")</f>
        <v> </v>
      </c>
      <c r="G45" s="162" t="s">
        <v>198</v>
      </c>
      <c r="H45" s="163">
        <v>2</v>
      </c>
    </row>
    <row r="46" spans="1:8" ht="12">
      <c r="A46" s="153"/>
      <c r="B46" s="154"/>
      <c r="C46" s="155"/>
      <c r="E46" s="147"/>
      <c r="F46" s="161" t="str">
        <f>IF((A43=3),3," ")</f>
        <v> </v>
      </c>
      <c r="G46" s="162" t="s">
        <v>199</v>
      </c>
      <c r="H46" s="163">
        <v>3</v>
      </c>
    </row>
    <row r="47" spans="1:8" ht="12">
      <c r="A47" s="153"/>
      <c r="B47" s="154"/>
      <c r="C47" s="155"/>
      <c r="E47" s="147"/>
      <c r="F47" s="161" t="str">
        <f>IF((A43=4),4," ")</f>
        <v> </v>
      </c>
      <c r="G47" s="162" t="s">
        <v>200</v>
      </c>
      <c r="H47" s="163">
        <v>4</v>
      </c>
    </row>
    <row r="48" spans="1:8" ht="12">
      <c r="A48" s="153"/>
      <c r="B48" s="154"/>
      <c r="C48" s="155"/>
      <c r="E48" s="147"/>
      <c r="F48" s="161" t="str">
        <f>IF((A43=5),5," ")</f>
        <v> </v>
      </c>
      <c r="G48" s="162" t="s">
        <v>201</v>
      </c>
      <c r="H48" s="163">
        <v>5</v>
      </c>
    </row>
    <row r="49" spans="1:8" ht="12">
      <c r="A49" s="153"/>
      <c r="B49" s="154"/>
      <c r="C49" s="155"/>
      <c r="E49" s="147"/>
      <c r="F49" s="161" t="str">
        <f>IF((A43=6),6," ")</f>
        <v> </v>
      </c>
      <c r="G49" s="162" t="s">
        <v>202</v>
      </c>
      <c r="H49" s="163">
        <v>6</v>
      </c>
    </row>
    <row r="50" spans="1:8" ht="12">
      <c r="A50" s="153"/>
      <c r="B50" s="154"/>
      <c r="C50" s="155"/>
      <c r="E50" s="147"/>
      <c r="F50" s="161" t="str">
        <f>IF((A43=7),7," ")</f>
        <v> </v>
      </c>
      <c r="G50" s="162" t="s">
        <v>203</v>
      </c>
      <c r="H50" s="163">
        <v>7</v>
      </c>
    </row>
    <row r="51" spans="1:8" ht="12">
      <c r="A51" s="153"/>
      <c r="B51" s="154"/>
      <c r="C51" s="155"/>
      <c r="E51" s="147"/>
      <c r="F51" s="161" t="str">
        <f>IF((A43=8),8," ")</f>
        <v> </v>
      </c>
      <c r="G51" s="162" t="s">
        <v>204</v>
      </c>
      <c r="H51" s="163">
        <v>8</v>
      </c>
    </row>
    <row r="52" spans="1:8" ht="12">
      <c r="A52" s="153"/>
      <c r="B52" s="154"/>
      <c r="C52" s="155"/>
      <c r="E52" s="147"/>
      <c r="F52" s="161" t="str">
        <f>IF((A43=9),9," ")</f>
        <v> </v>
      </c>
      <c r="G52" s="162" t="s">
        <v>119</v>
      </c>
      <c r="H52" s="163">
        <v>9</v>
      </c>
    </row>
    <row r="53" spans="1:8" ht="12">
      <c r="A53" s="164"/>
      <c r="B53" s="165"/>
      <c r="C53" s="166"/>
      <c r="E53" s="147"/>
      <c r="F53" s="161" t="str">
        <f>IF((A43=10),10," ")</f>
        <v> </v>
      </c>
      <c r="G53" s="162" t="s">
        <v>120</v>
      </c>
      <c r="H53" s="163">
        <v>10</v>
      </c>
    </row>
    <row r="54" spans="1:8" ht="12">
      <c r="A54" s="167">
        <v>0</v>
      </c>
      <c r="B54" s="151">
        <v>0</v>
      </c>
      <c r="C54" s="152">
        <v>0</v>
      </c>
      <c r="D54" s="147" t="s">
        <v>173</v>
      </c>
      <c r="F54" s="148" t="s">
        <v>121</v>
      </c>
      <c r="H54" s="149" t="s">
        <v>122</v>
      </c>
    </row>
    <row r="55" spans="1:8" ht="12">
      <c r="A55" s="158"/>
      <c r="B55" s="159"/>
      <c r="C55" s="160"/>
      <c r="E55" s="147"/>
      <c r="F55" s="161" t="str">
        <f>IF((A54=1),1," ")</f>
        <v> </v>
      </c>
      <c r="G55" s="131" t="s">
        <v>123</v>
      </c>
      <c r="H55" s="163">
        <v>1</v>
      </c>
    </row>
    <row r="56" spans="1:8" ht="12">
      <c r="A56" s="153"/>
      <c r="B56" s="154"/>
      <c r="C56" s="155"/>
      <c r="E56" s="147"/>
      <c r="F56" s="161" t="str">
        <f>IF((A54=2),2," ")</f>
        <v> </v>
      </c>
      <c r="G56" s="131" t="s">
        <v>124</v>
      </c>
      <c r="H56" s="163">
        <v>2</v>
      </c>
    </row>
    <row r="57" spans="1:8" ht="12">
      <c r="A57" s="164"/>
      <c r="B57" s="165"/>
      <c r="C57" s="166"/>
      <c r="E57" s="147"/>
      <c r="F57" s="161" t="str">
        <f>IF((A54=3),3," ")</f>
        <v> </v>
      </c>
      <c r="G57" s="131" t="s">
        <v>125</v>
      </c>
      <c r="H57" s="163">
        <v>3</v>
      </c>
    </row>
    <row r="58" spans="1:8" ht="12">
      <c r="A58" s="150">
        <v>0</v>
      </c>
      <c r="B58" s="151"/>
      <c r="C58" s="152"/>
      <c r="D58" s="147" t="s">
        <v>219</v>
      </c>
      <c r="F58" s="148" t="s">
        <v>126</v>
      </c>
      <c r="H58" s="149">
        <v>1</v>
      </c>
    </row>
    <row r="59" spans="1:8" ht="12">
      <c r="A59" s="150"/>
      <c r="B59" s="151">
        <v>0</v>
      </c>
      <c r="C59" s="152"/>
      <c r="D59" s="147" t="s">
        <v>127</v>
      </c>
      <c r="F59" s="148" t="s">
        <v>128</v>
      </c>
      <c r="H59" s="149">
        <v>1</v>
      </c>
    </row>
    <row r="60" spans="1:8" ht="12">
      <c r="A60" s="150"/>
      <c r="B60" s="151"/>
      <c r="C60" s="152">
        <v>0</v>
      </c>
      <c r="D60" s="147" t="s">
        <v>129</v>
      </c>
      <c r="F60" s="148" t="s">
        <v>130</v>
      </c>
      <c r="H60" s="149">
        <v>1</v>
      </c>
    </row>
    <row r="61" spans="1:8" ht="12">
      <c r="A61" s="150"/>
      <c r="B61" s="151">
        <v>0</v>
      </c>
      <c r="C61" s="152"/>
      <c r="D61" s="147" t="s">
        <v>206</v>
      </c>
      <c r="F61" s="148" t="s">
        <v>131</v>
      </c>
      <c r="H61" s="149">
        <v>1</v>
      </c>
    </row>
    <row r="62" spans="1:8" ht="12">
      <c r="A62" s="153"/>
      <c r="B62" s="154"/>
      <c r="C62" s="155"/>
      <c r="E62" s="147"/>
      <c r="F62" s="147"/>
      <c r="G62" s="148"/>
      <c r="H62" s="168"/>
    </row>
    <row r="63" spans="1:8" ht="12">
      <c r="A63" s="153"/>
      <c r="B63" s="154"/>
      <c r="C63" s="155"/>
      <c r="E63" s="147"/>
      <c r="F63" s="147"/>
      <c r="G63" s="148"/>
      <c r="H63" s="168"/>
    </row>
    <row r="64" spans="1:8" s="143" customFormat="1" ht="12">
      <c r="A64" s="135" t="s">
        <v>368</v>
      </c>
      <c r="B64" s="135" t="s">
        <v>369</v>
      </c>
      <c r="C64" s="135" t="s">
        <v>370</v>
      </c>
      <c r="D64" s="131"/>
      <c r="E64" s="131"/>
      <c r="F64" s="131"/>
      <c r="G64" s="131"/>
      <c r="H64" s="144"/>
    </row>
    <row r="65" spans="1:8" ht="15">
      <c r="A65" s="136">
        <f>SUM(A68:A80)</f>
        <v>0</v>
      </c>
      <c r="B65" s="137">
        <f>SUM(B68:B80)</f>
        <v>0</v>
      </c>
      <c r="C65" s="138">
        <f>SUM(C68:C80)</f>
        <v>0</v>
      </c>
      <c r="D65" s="139"/>
      <c r="E65" s="140" t="s">
        <v>273</v>
      </c>
      <c r="F65" s="139"/>
      <c r="G65" s="141"/>
      <c r="H65" s="142" t="s">
        <v>132</v>
      </c>
    </row>
    <row r="66" spans="1:7" ht="12">
      <c r="A66" s="135"/>
      <c r="B66" s="135"/>
      <c r="C66" s="135"/>
      <c r="G66" s="144"/>
    </row>
    <row r="67" spans="1:8" ht="12">
      <c r="A67" s="145" t="s">
        <v>373</v>
      </c>
      <c r="B67" s="146"/>
      <c r="C67" s="146"/>
      <c r="D67" s="147" t="s">
        <v>170</v>
      </c>
      <c r="F67" s="148" t="s">
        <v>133</v>
      </c>
      <c r="H67" s="149" t="s">
        <v>376</v>
      </c>
    </row>
    <row r="68" spans="1:8" ht="12">
      <c r="A68" s="150"/>
      <c r="B68" s="151">
        <v>0</v>
      </c>
      <c r="C68" s="152"/>
      <c r="D68" s="147" t="s">
        <v>316</v>
      </c>
      <c r="F68" s="148" t="s">
        <v>134</v>
      </c>
      <c r="H68" s="149">
        <v>1</v>
      </c>
    </row>
    <row r="69" spans="1:8" ht="12">
      <c r="A69" s="150">
        <v>0</v>
      </c>
      <c r="B69" s="151"/>
      <c r="C69" s="152"/>
      <c r="D69" s="147" t="s">
        <v>318</v>
      </c>
      <c r="F69" s="148" t="s">
        <v>135</v>
      </c>
      <c r="H69" s="149">
        <v>1</v>
      </c>
    </row>
    <row r="70" spans="1:8" ht="12">
      <c r="A70" s="150">
        <v>0</v>
      </c>
      <c r="B70" s="151"/>
      <c r="C70" s="152"/>
      <c r="D70" s="147" t="s">
        <v>254</v>
      </c>
      <c r="F70" s="148" t="s">
        <v>136</v>
      </c>
      <c r="H70" s="149">
        <v>1</v>
      </c>
    </row>
    <row r="71" spans="1:8" ht="12">
      <c r="A71" s="150"/>
      <c r="B71" s="151"/>
      <c r="C71" s="152">
        <v>0</v>
      </c>
      <c r="D71" s="147" t="s">
        <v>343</v>
      </c>
      <c r="F71" s="148" t="s">
        <v>137</v>
      </c>
      <c r="H71" s="149">
        <v>1</v>
      </c>
    </row>
    <row r="72" spans="1:8" ht="12">
      <c r="A72" s="150">
        <v>0</v>
      </c>
      <c r="B72" s="151"/>
      <c r="C72" s="152">
        <v>0</v>
      </c>
      <c r="D72" s="147" t="s">
        <v>345</v>
      </c>
      <c r="F72" s="148" t="s">
        <v>138</v>
      </c>
      <c r="H72" s="149">
        <v>1</v>
      </c>
    </row>
    <row r="73" spans="1:8" ht="12">
      <c r="A73" s="150">
        <v>0</v>
      </c>
      <c r="B73" s="151"/>
      <c r="C73" s="152"/>
      <c r="D73" s="147" t="s">
        <v>385</v>
      </c>
      <c r="F73" s="148" t="s">
        <v>139</v>
      </c>
      <c r="H73" s="149">
        <v>1</v>
      </c>
    </row>
    <row r="74" spans="1:8" ht="12">
      <c r="A74" s="150">
        <v>0</v>
      </c>
      <c r="B74" s="151"/>
      <c r="C74" s="152"/>
      <c r="D74" s="147" t="s">
        <v>387</v>
      </c>
      <c r="F74" s="148" t="s">
        <v>140</v>
      </c>
      <c r="H74" s="149">
        <v>1</v>
      </c>
    </row>
    <row r="75" spans="1:8" ht="12">
      <c r="A75" s="150"/>
      <c r="B75" s="151"/>
      <c r="C75" s="152">
        <v>0</v>
      </c>
      <c r="D75" s="147" t="s">
        <v>297</v>
      </c>
      <c r="F75" s="148" t="s">
        <v>141</v>
      </c>
      <c r="H75" s="149">
        <v>1</v>
      </c>
    </row>
    <row r="76" spans="1:8" ht="12">
      <c r="A76" s="150"/>
      <c r="B76" s="151">
        <v>0</v>
      </c>
      <c r="C76" s="152"/>
      <c r="D76" s="147" t="s">
        <v>299</v>
      </c>
      <c r="F76" s="148" t="s">
        <v>142</v>
      </c>
      <c r="H76" s="149">
        <v>1</v>
      </c>
    </row>
    <row r="77" spans="1:8" ht="12">
      <c r="A77" s="150">
        <v>0</v>
      </c>
      <c r="B77" s="151">
        <v>0</v>
      </c>
      <c r="C77" s="152"/>
      <c r="D77" s="147" t="s">
        <v>301</v>
      </c>
      <c r="F77" s="148" t="s">
        <v>143</v>
      </c>
      <c r="H77" s="149">
        <v>1</v>
      </c>
    </row>
    <row r="78" spans="1:8" ht="12">
      <c r="A78" s="150">
        <v>0</v>
      </c>
      <c r="B78" s="151"/>
      <c r="C78" s="152"/>
      <c r="D78" s="147" t="s">
        <v>303</v>
      </c>
      <c r="F78" s="148" t="s">
        <v>144</v>
      </c>
      <c r="H78" s="149">
        <v>1</v>
      </c>
    </row>
    <row r="79" spans="1:8" ht="12">
      <c r="A79" s="150"/>
      <c r="B79" s="151"/>
      <c r="C79" s="152">
        <v>0</v>
      </c>
      <c r="D79" s="147" t="s">
        <v>206</v>
      </c>
      <c r="F79" s="148" t="s">
        <v>145</v>
      </c>
      <c r="H79" s="149">
        <v>1</v>
      </c>
    </row>
    <row r="80" spans="1:8" ht="12">
      <c r="A80" s="150">
        <v>0</v>
      </c>
      <c r="B80" s="151"/>
      <c r="C80" s="152"/>
      <c r="D80" s="147" t="s">
        <v>146</v>
      </c>
      <c r="F80" s="148" t="s">
        <v>147</v>
      </c>
      <c r="H80" s="149">
        <v>1</v>
      </c>
    </row>
    <row r="81" spans="1:8" s="143" customFormat="1" ht="12">
      <c r="A81" s="135" t="s">
        <v>368</v>
      </c>
      <c r="B81" s="135" t="s">
        <v>369</v>
      </c>
      <c r="C81" s="135" t="s">
        <v>370</v>
      </c>
      <c r="D81" s="131"/>
      <c r="E81" s="131"/>
      <c r="F81" s="131"/>
      <c r="G81" s="131"/>
      <c r="H81" s="169"/>
    </row>
    <row r="82" spans="1:8" ht="15">
      <c r="A82" s="136">
        <f>SUM(A86:A100)</f>
        <v>0</v>
      </c>
      <c r="B82" s="137">
        <f>SUM(B86:B100)</f>
        <v>0</v>
      </c>
      <c r="C82" s="138">
        <f>SUM(C86:C100)</f>
        <v>0</v>
      </c>
      <c r="D82" s="139"/>
      <c r="E82" s="140" t="s">
        <v>208</v>
      </c>
      <c r="F82" s="139"/>
      <c r="G82" s="141"/>
      <c r="H82" s="142" t="s">
        <v>148</v>
      </c>
    </row>
    <row r="83" spans="1:8" ht="12">
      <c r="A83" s="135"/>
      <c r="B83" s="135"/>
      <c r="C83" s="135"/>
      <c r="G83" s="144"/>
      <c r="H83" s="169"/>
    </row>
    <row r="84" spans="1:8" ht="12">
      <c r="A84" s="170" t="s">
        <v>373</v>
      </c>
      <c r="B84" s="146"/>
      <c r="C84" s="146"/>
      <c r="D84" s="147" t="s">
        <v>170</v>
      </c>
      <c r="F84" s="148" t="s">
        <v>149</v>
      </c>
      <c r="H84" s="149" t="s">
        <v>376</v>
      </c>
    </row>
    <row r="85" spans="1:8" ht="12">
      <c r="A85" s="145" t="s">
        <v>373</v>
      </c>
      <c r="B85" s="146"/>
      <c r="C85" s="146"/>
      <c r="D85" s="147" t="s">
        <v>314</v>
      </c>
      <c r="F85" s="148" t="s">
        <v>150</v>
      </c>
      <c r="H85" s="149" t="s">
        <v>376</v>
      </c>
    </row>
    <row r="86" spans="1:8" ht="12">
      <c r="A86" s="150">
        <v>0</v>
      </c>
      <c r="B86" s="151"/>
      <c r="C86" s="152"/>
      <c r="D86" s="147" t="s">
        <v>330</v>
      </c>
      <c r="F86" s="148" t="s">
        <v>151</v>
      </c>
      <c r="H86" s="149">
        <v>1</v>
      </c>
    </row>
    <row r="87" spans="1:8" ht="12">
      <c r="A87" s="150"/>
      <c r="B87" s="151"/>
      <c r="C87" s="152">
        <v>0</v>
      </c>
      <c r="D87" s="147" t="s">
        <v>173</v>
      </c>
      <c r="F87" s="148" t="s">
        <v>218</v>
      </c>
      <c r="H87" s="149">
        <v>1</v>
      </c>
    </row>
    <row r="88" spans="1:8" ht="12">
      <c r="A88" s="150"/>
      <c r="B88" s="151">
        <v>0</v>
      </c>
      <c r="C88" s="152"/>
      <c r="D88" s="147" t="s">
        <v>385</v>
      </c>
      <c r="F88" s="148" t="s">
        <v>152</v>
      </c>
      <c r="H88" s="149">
        <v>1</v>
      </c>
    </row>
    <row r="89" spans="1:8" ht="12">
      <c r="A89" s="150">
        <v>0</v>
      </c>
      <c r="B89" s="151">
        <v>0</v>
      </c>
      <c r="C89" s="152"/>
      <c r="D89" s="147" t="s">
        <v>387</v>
      </c>
      <c r="F89" s="148" t="s">
        <v>153</v>
      </c>
      <c r="H89" s="149">
        <v>1</v>
      </c>
    </row>
    <row r="90" spans="1:8" ht="12">
      <c r="A90" s="150">
        <v>0</v>
      </c>
      <c r="B90" s="151"/>
      <c r="C90" s="152"/>
      <c r="D90" s="147" t="s">
        <v>297</v>
      </c>
      <c r="F90" s="148" t="s">
        <v>154</v>
      </c>
      <c r="H90" s="149">
        <v>1</v>
      </c>
    </row>
    <row r="91" spans="1:8" ht="12">
      <c r="A91" s="150"/>
      <c r="B91" s="151"/>
      <c r="C91" s="152">
        <v>0</v>
      </c>
      <c r="D91" s="147" t="s">
        <v>299</v>
      </c>
      <c r="F91" s="148" t="s">
        <v>155</v>
      </c>
      <c r="H91" s="149">
        <v>1</v>
      </c>
    </row>
    <row r="92" spans="1:8" ht="12">
      <c r="A92" s="150"/>
      <c r="B92" s="151">
        <v>0</v>
      </c>
      <c r="C92" s="152"/>
      <c r="D92" s="147" t="s">
        <v>292</v>
      </c>
      <c r="F92" s="148" t="s">
        <v>156</v>
      </c>
      <c r="H92" s="149">
        <v>1</v>
      </c>
    </row>
    <row r="93" spans="1:8" ht="12">
      <c r="A93" s="150">
        <v>0</v>
      </c>
      <c r="B93" s="151">
        <v>0</v>
      </c>
      <c r="C93" s="152"/>
      <c r="D93" s="147" t="s">
        <v>179</v>
      </c>
      <c r="F93" s="148" t="s">
        <v>157</v>
      </c>
      <c r="H93" s="149">
        <v>1</v>
      </c>
    </row>
    <row r="94" spans="1:8" ht="12">
      <c r="A94" s="150">
        <v>0</v>
      </c>
      <c r="B94" s="151"/>
      <c r="C94" s="152"/>
      <c r="D94" s="147" t="s">
        <v>129</v>
      </c>
      <c r="F94" s="148" t="s">
        <v>158</v>
      </c>
      <c r="H94" s="149">
        <v>1</v>
      </c>
    </row>
    <row r="95" spans="1:8" ht="12">
      <c r="A95" s="150"/>
      <c r="B95" s="151"/>
      <c r="C95" s="152">
        <v>0</v>
      </c>
      <c r="D95" s="147" t="s">
        <v>305</v>
      </c>
      <c r="F95" s="148" t="s">
        <v>159</v>
      </c>
      <c r="H95" s="149">
        <v>1</v>
      </c>
    </row>
    <row r="96" spans="1:8" ht="12">
      <c r="A96" s="150"/>
      <c r="B96" s="151">
        <v>0</v>
      </c>
      <c r="C96" s="152"/>
      <c r="D96" s="147" t="s">
        <v>307</v>
      </c>
      <c r="F96" s="148" t="s">
        <v>160</v>
      </c>
      <c r="H96" s="149">
        <v>1</v>
      </c>
    </row>
    <row r="97" spans="1:8" ht="12">
      <c r="A97" s="150">
        <v>0</v>
      </c>
      <c r="B97" s="151">
        <v>0</v>
      </c>
      <c r="C97" s="152"/>
      <c r="D97" s="147" t="s">
        <v>227</v>
      </c>
      <c r="F97" s="148" t="s">
        <v>161</v>
      </c>
      <c r="H97" s="149">
        <v>1</v>
      </c>
    </row>
    <row r="98" spans="1:8" ht="12">
      <c r="A98" s="150">
        <v>0</v>
      </c>
      <c r="B98" s="151"/>
      <c r="C98" s="152"/>
      <c r="D98" s="147" t="s">
        <v>229</v>
      </c>
      <c r="F98" s="148" t="s">
        <v>162</v>
      </c>
      <c r="H98" s="149">
        <v>1</v>
      </c>
    </row>
    <row r="99" spans="1:8" ht="12">
      <c r="A99" s="150"/>
      <c r="B99" s="151"/>
      <c r="C99" s="152">
        <v>0</v>
      </c>
      <c r="D99" s="147" t="s">
        <v>231</v>
      </c>
      <c r="F99" s="148" t="s">
        <v>163</v>
      </c>
      <c r="H99" s="149">
        <v>1</v>
      </c>
    </row>
    <row r="100" spans="1:8" ht="12">
      <c r="A100" s="150"/>
      <c r="B100" s="151">
        <v>0</v>
      </c>
      <c r="C100" s="152"/>
      <c r="D100" s="147" t="s">
        <v>233</v>
      </c>
      <c r="F100" s="148" t="s">
        <v>164</v>
      </c>
      <c r="H100" s="149">
        <v>1</v>
      </c>
    </row>
    <row r="101" spans="1:8" s="171" customFormat="1" ht="15">
      <c r="A101" s="135" t="s">
        <v>368</v>
      </c>
      <c r="B101" s="135" t="s">
        <v>369</v>
      </c>
      <c r="C101" s="135" t="s">
        <v>370</v>
      </c>
      <c r="D101" s="131"/>
      <c r="E101" s="131"/>
      <c r="F101" s="131"/>
      <c r="G101" s="131"/>
      <c r="H101" s="169"/>
    </row>
    <row r="102" spans="1:8" ht="15">
      <c r="A102" s="136">
        <f>SUM(A104:A108)</f>
        <v>0</v>
      </c>
      <c r="B102" s="137">
        <f>SUM(B104:B108)</f>
        <v>0</v>
      </c>
      <c r="C102" s="138">
        <f>SUM(C104:C108)</f>
        <v>0</v>
      </c>
      <c r="D102" s="172"/>
      <c r="E102" s="173" t="s">
        <v>252</v>
      </c>
      <c r="F102" s="172"/>
      <c r="G102" s="141"/>
      <c r="H102" s="142" t="s">
        <v>312</v>
      </c>
    </row>
    <row r="103" spans="1:8" ht="12">
      <c r="A103" s="135"/>
      <c r="B103" s="135"/>
      <c r="C103" s="135"/>
      <c r="D103" s="133"/>
      <c r="E103" s="133"/>
      <c r="F103" s="133"/>
      <c r="G103" s="144"/>
      <c r="H103" s="169"/>
    </row>
    <row r="104" spans="1:8" ht="15" customHeight="1">
      <c r="A104" s="150">
        <v>0</v>
      </c>
      <c r="B104" s="151"/>
      <c r="C104" s="152"/>
      <c r="D104" s="147" t="s">
        <v>316</v>
      </c>
      <c r="F104" s="148" t="s">
        <v>57</v>
      </c>
      <c r="H104" s="149">
        <v>1</v>
      </c>
    </row>
    <row r="105" spans="1:8" ht="12">
      <c r="A105" s="150"/>
      <c r="B105" s="151"/>
      <c r="C105" s="152">
        <v>0</v>
      </c>
      <c r="D105" s="147" t="s">
        <v>318</v>
      </c>
      <c r="F105" s="148" t="s">
        <v>57</v>
      </c>
      <c r="H105" s="149">
        <v>1</v>
      </c>
    </row>
    <row r="106" spans="1:8" ht="12">
      <c r="A106" s="150"/>
      <c r="B106" s="151">
        <v>0</v>
      </c>
      <c r="C106" s="152"/>
      <c r="D106" s="147" t="s">
        <v>254</v>
      </c>
      <c r="F106" s="148" t="s">
        <v>57</v>
      </c>
      <c r="H106" s="149">
        <v>1</v>
      </c>
    </row>
    <row r="107" spans="1:8" ht="12">
      <c r="A107" s="150">
        <v>0</v>
      </c>
      <c r="B107" s="151">
        <v>0</v>
      </c>
      <c r="C107" s="152"/>
      <c r="D107" s="147" t="s">
        <v>255</v>
      </c>
      <c r="F107" s="148" t="s">
        <v>57</v>
      </c>
      <c r="H107" s="149">
        <v>1</v>
      </c>
    </row>
    <row r="108" spans="1:8" ht="12">
      <c r="A108" s="150">
        <v>0</v>
      </c>
      <c r="B108" s="151"/>
      <c r="C108" s="152"/>
      <c r="D108" s="147" t="s">
        <v>173</v>
      </c>
      <c r="F108" s="148" t="s">
        <v>58</v>
      </c>
      <c r="H108" s="149">
        <v>1</v>
      </c>
    </row>
    <row r="109" spans="1:8" s="143" customFormat="1" ht="12">
      <c r="A109" s="135" t="s">
        <v>368</v>
      </c>
      <c r="B109" s="135" t="s">
        <v>369</v>
      </c>
      <c r="C109" s="135" t="s">
        <v>370</v>
      </c>
      <c r="D109" s="131"/>
      <c r="E109" s="131"/>
      <c r="F109" s="131"/>
      <c r="G109" s="131"/>
      <c r="H109" s="169"/>
    </row>
    <row r="110" spans="1:8" s="181" customFormat="1" ht="15">
      <c r="A110" s="174">
        <f>A11+A29+A37+A65+A82+A102</f>
        <v>0</v>
      </c>
      <c r="B110" s="175">
        <f>B11+B29+B37+B65+B82+B102</f>
        <v>0</v>
      </c>
      <c r="C110" s="176">
        <f>C11+C29+C37+C65+C82+C102</f>
        <v>0</v>
      </c>
      <c r="D110" s="177"/>
      <c r="E110" s="178" t="s">
        <v>59</v>
      </c>
      <c r="F110" s="177"/>
      <c r="G110" s="179"/>
      <c r="H110" s="180" t="s">
        <v>60</v>
      </c>
    </row>
    <row r="111" spans="1:8" ht="15" customHeight="1">
      <c r="A111" s="181"/>
      <c r="B111" s="181"/>
      <c r="C111" s="181"/>
      <c r="D111" s="181"/>
      <c r="E111" s="182" t="s">
        <v>61</v>
      </c>
      <c r="F111" s="182"/>
      <c r="G111" s="183"/>
      <c r="H111" s="184"/>
    </row>
    <row r="113" ht="12">
      <c r="A113" s="131" t="s">
        <v>6</v>
      </c>
    </row>
    <row r="116" ht="12">
      <c r="A116" s="131" t="s">
        <v>109</v>
      </c>
    </row>
    <row r="117" ht="12">
      <c r="A117" s="131" t="s">
        <v>110</v>
      </c>
    </row>
    <row r="118" ht="12">
      <c r="A118" s="131" t="s">
        <v>111</v>
      </c>
    </row>
    <row r="120" ht="12">
      <c r="A120" s="226" t="s">
        <v>24</v>
      </c>
    </row>
  </sheetData>
  <sheetProtection password="C66A" sheet="1" objects="1" scenarios="1"/>
  <mergeCells count="3">
    <mergeCell ref="A42:H42"/>
    <mergeCell ref="A7:H7"/>
    <mergeCell ref="A8:H8"/>
  </mergeCells>
  <dataValidations count="3">
    <dataValidation type="list" allowBlank="1" showInputMessage="1" showErrorMessage="1" sqref="A14:C27 A104:C108 A86:C100 A68:C80 A58:C61 A31:C35">
      <formula1>"0,1"</formula1>
    </dataValidation>
    <dataValidation type="list" allowBlank="1" showInputMessage="1" showErrorMessage="1" sqref="A43:C43">
      <formula1>"0,1,2,3,4,5,6,7,8,9,10"</formula1>
    </dataValidation>
    <dataValidation type="list" allowBlank="1" showInputMessage="1" showErrorMessage="1" sqref="A54:C54">
      <formula1>"0,1,2,3"</formula1>
    </dataValidation>
  </dataValidations>
  <hyperlinks>
    <hyperlink ref="A120" location="INDEX!A1" display="Back to INDEX"/>
  </hyperlinks>
  <printOptions/>
  <pageMargins left="0.8" right="0.8" top="0.6" bottom="0.6" header="0.5" footer="0.5"/>
  <pageSetup fitToHeight="2" horizontalDpi="600" verticalDpi="600" orientation="portrait"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Jessica Robbins</cp:lastModifiedBy>
  <cp:lastPrinted>2008-01-11T16:35:42Z</cp:lastPrinted>
  <dcterms:created xsi:type="dcterms:W3CDTF">2008-01-02T14:02:36Z</dcterms:created>
  <dcterms:modified xsi:type="dcterms:W3CDTF">2009-04-09T13:12:42Z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